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Awc65tsUg1oCsVpcF8VucNxOjX3tsxkZ8tEDmSnv9yzQIV6XIzZ8hV0LbXkpzSixt4l8NGgEGYgcj2RkZO0n9w==" saltValue="Mb1nSjBklGHQtZw99Me13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19\1_bérleti\Zalaegerszeg\"/>
    </mc:Choice>
  </mc:AlternateContent>
  <bookViews>
    <workbookView xWindow="60" yWindow="1485" windowWidth="19410" windowHeight="8475" tabRatio="647" firstSheet="20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K142" i="91" l="1"/>
  <c r="J43" i="84" l="1"/>
  <c r="J19" i="91"/>
  <c r="O109" i="84"/>
  <c r="J109" i="84" s="1"/>
  <c r="J85" i="91"/>
  <c r="O108" i="84"/>
  <c r="J108" i="84" s="1"/>
  <c r="O107" i="84"/>
  <c r="J107" i="84" s="1"/>
  <c r="J84" i="91"/>
  <c r="C238" i="84"/>
  <c r="J83" i="91"/>
  <c r="P229" i="84" l="1"/>
  <c r="P217" i="84"/>
  <c r="P203" i="84"/>
  <c r="M140" i="84"/>
  <c r="N140" i="84"/>
  <c r="L140" i="84"/>
  <c r="L203" i="84"/>
  <c r="X200" i="84" l="1"/>
  <c r="N200" i="84"/>
  <c r="M200" i="84"/>
  <c r="L200" i="84"/>
  <c r="I200" i="84"/>
  <c r="G200" i="84"/>
  <c r="F200" i="84"/>
  <c r="E200" i="84"/>
  <c r="D200" i="84"/>
  <c r="C200" i="84"/>
  <c r="J122" i="91"/>
  <c r="J200" i="84" s="1"/>
  <c r="L214" i="84"/>
  <c r="M203" i="84"/>
  <c r="L207" i="91"/>
  <c r="D228" i="84"/>
  <c r="E228" i="84"/>
  <c r="F228" i="84"/>
  <c r="G228" i="84"/>
  <c r="I228" i="84"/>
  <c r="L228" i="84"/>
  <c r="M228" i="84"/>
  <c r="N228" i="84"/>
  <c r="O228" i="84"/>
  <c r="C228" i="84"/>
  <c r="J139" i="91"/>
  <c r="J228" i="84" s="1"/>
  <c r="M66" i="84"/>
  <c r="L66" i="84"/>
  <c r="D66" i="84"/>
  <c r="E66" i="84"/>
  <c r="F66" i="84"/>
  <c r="G66" i="84"/>
  <c r="I66" i="84"/>
  <c r="N66" i="84"/>
  <c r="O66" i="84"/>
  <c r="C66" i="84"/>
  <c r="J42" i="91"/>
  <c r="J66" i="84" s="1"/>
  <c r="M112" i="84"/>
  <c r="L112" i="84"/>
  <c r="D112" i="84"/>
  <c r="E112" i="84"/>
  <c r="F112" i="84"/>
  <c r="G112" i="84"/>
  <c r="I112" i="84"/>
  <c r="N112" i="84"/>
  <c r="O112" i="84"/>
  <c r="C112" i="84"/>
  <c r="J88" i="91"/>
  <c r="J112" i="84" s="1"/>
  <c r="C113" i="84"/>
  <c r="D113" i="84"/>
  <c r="E113" i="84"/>
  <c r="F113" i="84"/>
  <c r="G113" i="84"/>
  <c r="I113" i="84"/>
  <c r="L113" i="84"/>
  <c r="M113" i="84"/>
  <c r="N113" i="84"/>
  <c r="O113" i="84"/>
  <c r="O110" i="84"/>
  <c r="N110" i="84"/>
  <c r="M110" i="84"/>
  <c r="L110" i="84"/>
  <c r="I110" i="84"/>
  <c r="D110" i="84"/>
  <c r="E110" i="84"/>
  <c r="F110" i="84"/>
  <c r="G110" i="84"/>
  <c r="C110" i="84"/>
  <c r="J86" i="91"/>
  <c r="J110" i="84" s="1"/>
  <c r="O116" i="84" l="1"/>
  <c r="J116" i="84" s="1"/>
  <c r="J44" i="96"/>
  <c r="O128" i="84" l="1"/>
  <c r="J128" i="84" s="1"/>
  <c r="J44" i="94"/>
  <c r="O130" i="84"/>
  <c r="J130" i="84" s="1"/>
  <c r="J44" i="95"/>
  <c r="O114" i="84"/>
  <c r="O115" i="84"/>
  <c r="O111" i="84"/>
  <c r="C117" i="84"/>
  <c r="D117" i="84"/>
  <c r="E117" i="84"/>
  <c r="F117" i="84"/>
  <c r="G117" i="84"/>
  <c r="I117" i="84"/>
  <c r="L117" i="84"/>
  <c r="M117" i="84"/>
  <c r="N117" i="84"/>
  <c r="O117" i="84"/>
  <c r="O121" i="84"/>
  <c r="O12" i="94" l="1"/>
  <c r="O12" i="95"/>
  <c r="O12" i="96"/>
  <c r="C231" i="84" l="1"/>
  <c r="D231" i="84"/>
  <c r="E231" i="84"/>
  <c r="F231" i="84"/>
  <c r="G231" i="84"/>
  <c r="I231" i="84"/>
  <c r="L231" i="84"/>
  <c r="M231" i="84"/>
  <c r="N231" i="84"/>
  <c r="C229" i="84"/>
  <c r="D229" i="84"/>
  <c r="E229" i="84"/>
  <c r="F229" i="84"/>
  <c r="G229" i="84"/>
  <c r="I229" i="84"/>
  <c r="L229" i="84"/>
  <c r="M229" i="84"/>
  <c r="N229" i="84"/>
  <c r="C230" i="84"/>
  <c r="D230" i="84"/>
  <c r="E230" i="84"/>
  <c r="F230" i="84"/>
  <c r="G230" i="84"/>
  <c r="I230" i="84"/>
  <c r="J230" i="84"/>
  <c r="L230" i="84"/>
  <c r="M230" i="84"/>
  <c r="N230" i="84"/>
  <c r="C225" i="84"/>
  <c r="D225" i="84"/>
  <c r="E225" i="84"/>
  <c r="F225" i="84"/>
  <c r="G225" i="84"/>
  <c r="I225" i="84"/>
  <c r="L225" i="84"/>
  <c r="M225" i="84"/>
  <c r="N225" i="84"/>
  <c r="C224" i="84"/>
  <c r="D224" i="84"/>
  <c r="E224" i="84"/>
  <c r="F224" i="84"/>
  <c r="G224" i="84"/>
  <c r="I224" i="84"/>
  <c r="J224" i="84"/>
  <c r="L224" i="84"/>
  <c r="M224" i="84"/>
  <c r="N224" i="84"/>
  <c r="C223" i="84"/>
  <c r="D223" i="84"/>
  <c r="E223" i="84"/>
  <c r="F223" i="84"/>
  <c r="G223" i="84"/>
  <c r="I223" i="84"/>
  <c r="J223" i="84"/>
  <c r="L223" i="84"/>
  <c r="M223" i="84"/>
  <c r="N223" i="84"/>
  <c r="C222" i="84"/>
  <c r="D222" i="84"/>
  <c r="E222" i="84"/>
  <c r="F222" i="84"/>
  <c r="G222" i="84"/>
  <c r="I222" i="84"/>
  <c r="L222" i="84"/>
  <c r="M222" i="84"/>
  <c r="N222" i="84"/>
  <c r="C221" i="84"/>
  <c r="D221" i="84"/>
  <c r="E221" i="84"/>
  <c r="F221" i="84"/>
  <c r="G221" i="84"/>
  <c r="I221" i="84"/>
  <c r="J221" i="84"/>
  <c r="L221" i="84"/>
  <c r="M221" i="84"/>
  <c r="N221" i="84"/>
  <c r="C220" i="84"/>
  <c r="D220" i="84"/>
  <c r="E220" i="84"/>
  <c r="F220" i="84"/>
  <c r="G220" i="84"/>
  <c r="I220" i="84"/>
  <c r="L220" i="84"/>
  <c r="M220" i="84"/>
  <c r="N220" i="84"/>
  <c r="C219" i="84"/>
  <c r="D219" i="84"/>
  <c r="E219" i="84"/>
  <c r="F219" i="84"/>
  <c r="G219" i="84"/>
  <c r="I219" i="84"/>
  <c r="L219" i="84"/>
  <c r="M219" i="84"/>
  <c r="N219" i="84"/>
  <c r="C218" i="84"/>
  <c r="D218" i="84"/>
  <c r="E218" i="84"/>
  <c r="F218" i="84"/>
  <c r="G218" i="84"/>
  <c r="I218" i="84"/>
  <c r="J218" i="84"/>
  <c r="L218" i="84"/>
  <c r="M218" i="84"/>
  <c r="N218" i="84"/>
  <c r="C217" i="84"/>
  <c r="D217" i="84"/>
  <c r="E217" i="84"/>
  <c r="F217" i="84"/>
  <c r="G217" i="84"/>
  <c r="I217" i="84"/>
  <c r="L217" i="84"/>
  <c r="M217" i="84"/>
  <c r="N217" i="84"/>
  <c r="C214" i="84"/>
  <c r="D214" i="84"/>
  <c r="E214" i="84"/>
  <c r="F214" i="84"/>
  <c r="G214" i="84"/>
  <c r="I214" i="84"/>
  <c r="M214" i="84"/>
  <c r="N214" i="84"/>
  <c r="C210" i="84"/>
  <c r="D210" i="84"/>
  <c r="E210" i="84"/>
  <c r="F210" i="84"/>
  <c r="G210" i="84"/>
  <c r="I210" i="84"/>
  <c r="L210" i="84"/>
  <c r="M210" i="84"/>
  <c r="N210" i="84"/>
  <c r="D209" i="84"/>
  <c r="E209" i="84"/>
  <c r="F209" i="84"/>
  <c r="G209" i="84"/>
  <c r="I209" i="84"/>
  <c r="L209" i="84"/>
  <c r="M209" i="84"/>
  <c r="N209" i="84"/>
  <c r="C209" i="84"/>
  <c r="C206" i="84"/>
  <c r="D206" i="84"/>
  <c r="E206" i="84"/>
  <c r="F206" i="84"/>
  <c r="G206" i="84"/>
  <c r="I206" i="84"/>
  <c r="L206" i="84"/>
  <c r="M206" i="84"/>
  <c r="N206" i="84"/>
  <c r="D205" i="84"/>
  <c r="E205" i="84"/>
  <c r="F205" i="84"/>
  <c r="G205" i="84"/>
  <c r="I205" i="84"/>
  <c r="L205" i="84"/>
  <c r="M205" i="84"/>
  <c r="N205" i="84"/>
  <c r="C205" i="84"/>
  <c r="C203" i="84"/>
  <c r="D203" i="84"/>
  <c r="E203" i="84"/>
  <c r="F203" i="84"/>
  <c r="G203" i="84"/>
  <c r="I203" i="84"/>
  <c r="N203" i="84"/>
  <c r="C204" i="84"/>
  <c r="D204" i="84"/>
  <c r="E204" i="84"/>
  <c r="F204" i="84"/>
  <c r="G204" i="84"/>
  <c r="I204" i="84"/>
  <c r="L204" i="84"/>
  <c r="M204" i="84"/>
  <c r="N204" i="84"/>
  <c r="C192" i="84"/>
  <c r="D192" i="84"/>
  <c r="E192" i="84"/>
  <c r="F192" i="84"/>
  <c r="G192" i="84"/>
  <c r="I192" i="84"/>
  <c r="L192" i="84"/>
  <c r="M192" i="84"/>
  <c r="N192" i="84"/>
  <c r="C191" i="84"/>
  <c r="D191" i="84"/>
  <c r="E191" i="84"/>
  <c r="F191" i="84"/>
  <c r="G191" i="84"/>
  <c r="I191" i="84"/>
  <c r="L191" i="84"/>
  <c r="M191" i="84"/>
  <c r="N191" i="84"/>
  <c r="C190" i="84"/>
  <c r="D190" i="84"/>
  <c r="E190" i="84"/>
  <c r="F190" i="84"/>
  <c r="G190" i="84"/>
  <c r="I190" i="84"/>
  <c r="J190" i="84"/>
  <c r="L190" i="84"/>
  <c r="M190" i="84"/>
  <c r="N190" i="84"/>
  <c r="C189" i="84"/>
  <c r="D189" i="84"/>
  <c r="E189" i="84"/>
  <c r="F189" i="84"/>
  <c r="G189" i="84"/>
  <c r="I189" i="84"/>
  <c r="L189" i="84"/>
  <c r="M189" i="84"/>
  <c r="N189" i="84"/>
  <c r="C188" i="84"/>
  <c r="D188" i="84"/>
  <c r="E188" i="84"/>
  <c r="F188" i="84"/>
  <c r="G188" i="84"/>
  <c r="I188" i="84"/>
  <c r="L188" i="84"/>
  <c r="M188" i="84"/>
  <c r="N188" i="84"/>
  <c r="C187" i="84"/>
  <c r="D187" i="84"/>
  <c r="E187" i="84"/>
  <c r="F187" i="84"/>
  <c r="G187" i="84"/>
  <c r="I187" i="84"/>
  <c r="J187" i="84"/>
  <c r="L187" i="84"/>
  <c r="M187" i="84"/>
  <c r="N187" i="84"/>
  <c r="C186" i="84"/>
  <c r="D186" i="84"/>
  <c r="E186" i="84"/>
  <c r="F186" i="84"/>
  <c r="G186" i="84"/>
  <c r="I186" i="84"/>
  <c r="L186" i="84"/>
  <c r="M186" i="84"/>
  <c r="N186" i="84"/>
  <c r="C185" i="84"/>
  <c r="D185" i="84"/>
  <c r="E185" i="84"/>
  <c r="F185" i="84"/>
  <c r="G185" i="84"/>
  <c r="I185" i="84"/>
  <c r="J185" i="84"/>
  <c r="L185" i="84"/>
  <c r="M185" i="84"/>
  <c r="N185" i="84"/>
  <c r="C184" i="84"/>
  <c r="D184" i="84"/>
  <c r="E184" i="84"/>
  <c r="F184" i="84"/>
  <c r="G184" i="84"/>
  <c r="I184" i="84"/>
  <c r="L184" i="84"/>
  <c r="M184" i="84"/>
  <c r="N184" i="84"/>
  <c r="C183" i="84"/>
  <c r="D183" i="84"/>
  <c r="E183" i="84"/>
  <c r="F183" i="84"/>
  <c r="G183" i="84"/>
  <c r="I183" i="84"/>
  <c r="L183" i="84"/>
  <c r="M183" i="84"/>
  <c r="N183" i="84"/>
  <c r="C182" i="84"/>
  <c r="D182" i="84"/>
  <c r="E182" i="84"/>
  <c r="F182" i="84"/>
  <c r="G182" i="84"/>
  <c r="I182" i="84"/>
  <c r="L182" i="84"/>
  <c r="M182" i="84"/>
  <c r="N182" i="84"/>
  <c r="C181" i="84"/>
  <c r="D181" i="84"/>
  <c r="E181" i="84"/>
  <c r="F181" i="84"/>
  <c r="G181" i="84"/>
  <c r="I181" i="84"/>
  <c r="L181" i="84"/>
  <c r="M181" i="84"/>
  <c r="N181" i="84"/>
  <c r="C180" i="84"/>
  <c r="D180" i="84"/>
  <c r="E180" i="84"/>
  <c r="F180" i="84"/>
  <c r="G180" i="84"/>
  <c r="I180" i="84"/>
  <c r="L180" i="84"/>
  <c r="M180" i="84"/>
  <c r="N180" i="84"/>
  <c r="C179" i="84"/>
  <c r="D179" i="84"/>
  <c r="E179" i="84"/>
  <c r="F179" i="84"/>
  <c r="G179" i="84"/>
  <c r="I179" i="84"/>
  <c r="J179" i="84"/>
  <c r="L179" i="84"/>
  <c r="M179" i="84"/>
  <c r="N179" i="84"/>
  <c r="C178" i="84"/>
  <c r="D178" i="84"/>
  <c r="E178" i="84"/>
  <c r="F178" i="84"/>
  <c r="G178" i="84"/>
  <c r="I178" i="84"/>
  <c r="J178" i="84"/>
  <c r="L178" i="84"/>
  <c r="M178" i="84"/>
  <c r="N178" i="84"/>
  <c r="C177" i="84"/>
  <c r="D177" i="84"/>
  <c r="E177" i="84"/>
  <c r="F177" i="84"/>
  <c r="G177" i="84"/>
  <c r="I177" i="84"/>
  <c r="L177" i="84"/>
  <c r="M177" i="84"/>
  <c r="N177" i="84"/>
  <c r="C172" i="84"/>
  <c r="D172" i="84"/>
  <c r="E172" i="84"/>
  <c r="F172" i="84"/>
  <c r="G172" i="84"/>
  <c r="I172" i="84"/>
  <c r="L172" i="84"/>
  <c r="M172" i="84"/>
  <c r="N172" i="84"/>
  <c r="C173" i="84"/>
  <c r="D173" i="84"/>
  <c r="E173" i="84"/>
  <c r="F173" i="84"/>
  <c r="G173" i="84"/>
  <c r="I173" i="84"/>
  <c r="L173" i="84"/>
  <c r="M173" i="84"/>
  <c r="N173" i="84"/>
  <c r="C174" i="84"/>
  <c r="D174" i="84"/>
  <c r="E174" i="84"/>
  <c r="F174" i="84"/>
  <c r="G174" i="84"/>
  <c r="I174" i="84"/>
  <c r="L174" i="84"/>
  <c r="M174" i="84"/>
  <c r="N174" i="84"/>
  <c r="C175" i="84"/>
  <c r="D175" i="84"/>
  <c r="E175" i="84"/>
  <c r="F175" i="84"/>
  <c r="G175" i="84"/>
  <c r="I175" i="84"/>
  <c r="L175" i="84"/>
  <c r="M175" i="84"/>
  <c r="N175" i="84"/>
  <c r="C176" i="84"/>
  <c r="D176" i="84"/>
  <c r="E176" i="84"/>
  <c r="F176" i="84"/>
  <c r="G176" i="84"/>
  <c r="I176" i="84"/>
  <c r="L176" i="84"/>
  <c r="M176" i="84"/>
  <c r="N176" i="84"/>
  <c r="C171" i="84"/>
  <c r="D171" i="84"/>
  <c r="E171" i="84"/>
  <c r="F171" i="84"/>
  <c r="G171" i="84"/>
  <c r="I171" i="84"/>
  <c r="L171" i="84"/>
  <c r="M171" i="84"/>
  <c r="N171" i="84"/>
  <c r="C170" i="84"/>
  <c r="D170" i="84"/>
  <c r="E170" i="84"/>
  <c r="F170" i="84"/>
  <c r="G170" i="84"/>
  <c r="I170" i="84"/>
  <c r="J170" i="84"/>
  <c r="L170" i="84"/>
  <c r="M170" i="84"/>
  <c r="N170" i="84"/>
  <c r="C169" i="84"/>
  <c r="D169" i="84"/>
  <c r="E169" i="84"/>
  <c r="F169" i="84"/>
  <c r="G169" i="84"/>
  <c r="I169" i="84"/>
  <c r="J169" i="84"/>
  <c r="L169" i="84"/>
  <c r="M169" i="84"/>
  <c r="N169" i="84"/>
  <c r="C164" i="84"/>
  <c r="D164" i="84"/>
  <c r="E164" i="84"/>
  <c r="F164" i="84"/>
  <c r="G164" i="84"/>
  <c r="I164" i="84"/>
  <c r="L164" i="84"/>
  <c r="M164" i="84"/>
  <c r="N164" i="84"/>
  <c r="C165" i="84"/>
  <c r="D165" i="84"/>
  <c r="E165" i="84"/>
  <c r="F165" i="84"/>
  <c r="G165" i="84"/>
  <c r="I165" i="84"/>
  <c r="L165" i="84"/>
  <c r="M165" i="84"/>
  <c r="N165" i="84"/>
  <c r="C166" i="84"/>
  <c r="D166" i="84"/>
  <c r="E166" i="84"/>
  <c r="F166" i="84"/>
  <c r="G166" i="84"/>
  <c r="I166" i="84"/>
  <c r="L166" i="84"/>
  <c r="M166" i="84"/>
  <c r="N166" i="84"/>
  <c r="C167" i="84"/>
  <c r="D167" i="84"/>
  <c r="E167" i="84"/>
  <c r="F167" i="84"/>
  <c r="G167" i="84"/>
  <c r="I167" i="84"/>
  <c r="L167" i="84"/>
  <c r="M167" i="84"/>
  <c r="N167" i="84"/>
  <c r="C168" i="84"/>
  <c r="D168" i="84"/>
  <c r="E168" i="84"/>
  <c r="F168" i="84"/>
  <c r="G168" i="84"/>
  <c r="I168" i="84"/>
  <c r="L168" i="84"/>
  <c r="M168" i="84"/>
  <c r="N168" i="84"/>
  <c r="C163" i="84"/>
  <c r="D163" i="84"/>
  <c r="E163" i="84"/>
  <c r="F163" i="84"/>
  <c r="G163" i="84"/>
  <c r="I163" i="84"/>
  <c r="L163" i="84"/>
  <c r="M163" i="84"/>
  <c r="N163" i="84"/>
  <c r="C162" i="84"/>
  <c r="D162" i="84"/>
  <c r="E162" i="84"/>
  <c r="F162" i="84"/>
  <c r="G162" i="84"/>
  <c r="I162" i="84"/>
  <c r="J162" i="84"/>
  <c r="L162" i="84"/>
  <c r="M162" i="84"/>
  <c r="N162" i="84"/>
  <c r="C161" i="84"/>
  <c r="D161" i="84"/>
  <c r="E161" i="84"/>
  <c r="F161" i="84"/>
  <c r="G161" i="84"/>
  <c r="I161" i="84"/>
  <c r="L161" i="84"/>
  <c r="M161" i="84"/>
  <c r="N161" i="84"/>
  <c r="C160" i="84"/>
  <c r="D160" i="84"/>
  <c r="E160" i="84"/>
  <c r="F160" i="84"/>
  <c r="G160" i="84"/>
  <c r="I160" i="84"/>
  <c r="J160" i="84"/>
  <c r="L160" i="84"/>
  <c r="M160" i="84"/>
  <c r="N160" i="84"/>
  <c r="C159" i="84"/>
  <c r="D159" i="84"/>
  <c r="E159" i="84"/>
  <c r="F159" i="84"/>
  <c r="G159" i="84"/>
  <c r="I159" i="84"/>
  <c r="L159" i="84"/>
  <c r="M159" i="84"/>
  <c r="N159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56" i="84"/>
  <c r="D156" i="84"/>
  <c r="E156" i="84"/>
  <c r="F156" i="84"/>
  <c r="G156" i="84"/>
  <c r="I156" i="84"/>
  <c r="L156" i="84"/>
  <c r="M156" i="84"/>
  <c r="N156" i="84"/>
  <c r="C155" i="84"/>
  <c r="D155" i="84"/>
  <c r="E155" i="84"/>
  <c r="F155" i="84"/>
  <c r="G155" i="84"/>
  <c r="I155" i="84"/>
  <c r="L155" i="84"/>
  <c r="M155" i="84"/>
  <c r="N155" i="84"/>
  <c r="C154" i="84"/>
  <c r="D154" i="84"/>
  <c r="E154" i="84"/>
  <c r="F154" i="84"/>
  <c r="G154" i="84"/>
  <c r="I154" i="84"/>
  <c r="L154" i="84"/>
  <c r="M154" i="84"/>
  <c r="N154" i="84"/>
  <c r="C153" i="84"/>
  <c r="D153" i="84"/>
  <c r="E153" i="84"/>
  <c r="F153" i="84"/>
  <c r="G153" i="84"/>
  <c r="I153" i="84"/>
  <c r="L153" i="84"/>
  <c r="M153" i="84"/>
  <c r="N153" i="84"/>
  <c r="C152" i="84"/>
  <c r="D152" i="84"/>
  <c r="E152" i="84"/>
  <c r="F152" i="84"/>
  <c r="G152" i="84"/>
  <c r="I152" i="84"/>
  <c r="L152" i="84"/>
  <c r="M152" i="84"/>
  <c r="N152" i="84"/>
  <c r="C151" i="84"/>
  <c r="D151" i="84"/>
  <c r="E151" i="84"/>
  <c r="F151" i="84"/>
  <c r="G151" i="84"/>
  <c r="I151" i="84"/>
  <c r="J151" i="84"/>
  <c r="L151" i="84"/>
  <c r="M151" i="84"/>
  <c r="N151" i="84"/>
  <c r="C150" i="84"/>
  <c r="D150" i="84"/>
  <c r="E150" i="84"/>
  <c r="F150" i="84"/>
  <c r="G150" i="84"/>
  <c r="I150" i="84"/>
  <c r="J150" i="84"/>
  <c r="L150" i="84"/>
  <c r="M150" i="84"/>
  <c r="N150" i="84"/>
  <c r="C149" i="84"/>
  <c r="D149" i="84"/>
  <c r="E149" i="84"/>
  <c r="F149" i="84"/>
  <c r="G149" i="84"/>
  <c r="I149" i="84"/>
  <c r="J149" i="84"/>
  <c r="L149" i="84"/>
  <c r="M149" i="84"/>
  <c r="N149" i="84"/>
  <c r="C146" i="84"/>
  <c r="D146" i="84"/>
  <c r="E146" i="84"/>
  <c r="F146" i="84"/>
  <c r="G146" i="84"/>
  <c r="I146" i="84"/>
  <c r="L146" i="84"/>
  <c r="M146" i="84"/>
  <c r="N146" i="84"/>
  <c r="C148" i="84"/>
  <c r="D148" i="84"/>
  <c r="E148" i="84"/>
  <c r="F148" i="84"/>
  <c r="G148" i="84"/>
  <c r="I148" i="84"/>
  <c r="L148" i="84"/>
  <c r="M148" i="84"/>
  <c r="N148" i="84"/>
  <c r="C147" i="84"/>
  <c r="D147" i="84"/>
  <c r="E147" i="84"/>
  <c r="F147" i="84"/>
  <c r="G147" i="84"/>
  <c r="I147" i="84"/>
  <c r="L147" i="84"/>
  <c r="M147" i="84"/>
  <c r="N147" i="84"/>
  <c r="C142" i="84"/>
  <c r="D142" i="84"/>
  <c r="E142" i="84"/>
  <c r="F142" i="84"/>
  <c r="G142" i="84"/>
  <c r="I142" i="84"/>
  <c r="L142" i="84"/>
  <c r="M142" i="84"/>
  <c r="N142" i="84"/>
  <c r="C143" i="84"/>
  <c r="D143" i="84"/>
  <c r="E143" i="84"/>
  <c r="F143" i="84"/>
  <c r="G143" i="84"/>
  <c r="I143" i="84"/>
  <c r="L143" i="84"/>
  <c r="M143" i="84"/>
  <c r="N143" i="84"/>
  <c r="C140" i="84"/>
  <c r="D140" i="84"/>
  <c r="E140" i="84"/>
  <c r="F140" i="84"/>
  <c r="G140" i="84"/>
  <c r="I140" i="84"/>
  <c r="C144" i="84"/>
  <c r="D144" i="84"/>
  <c r="E144" i="84"/>
  <c r="F144" i="84"/>
  <c r="G144" i="84"/>
  <c r="I144" i="84"/>
  <c r="L144" i="84"/>
  <c r="M144" i="84"/>
  <c r="N144" i="84"/>
  <c r="C145" i="84"/>
  <c r="D145" i="84"/>
  <c r="E145" i="84"/>
  <c r="F145" i="84"/>
  <c r="G145" i="84"/>
  <c r="I145" i="84"/>
  <c r="L145" i="84"/>
  <c r="M145" i="84"/>
  <c r="N145" i="84"/>
  <c r="C141" i="84"/>
  <c r="D141" i="84"/>
  <c r="E141" i="84"/>
  <c r="F141" i="84"/>
  <c r="G141" i="84"/>
  <c r="I141" i="84"/>
  <c r="L141" i="84"/>
  <c r="M141" i="84"/>
  <c r="N141" i="84"/>
  <c r="C139" i="84"/>
  <c r="D139" i="84"/>
  <c r="E139" i="84"/>
  <c r="F139" i="84"/>
  <c r="G139" i="84"/>
  <c r="I139" i="84"/>
  <c r="L139" i="84"/>
  <c r="M139" i="84"/>
  <c r="N139" i="84"/>
  <c r="C138" i="84"/>
  <c r="D138" i="84"/>
  <c r="E138" i="84"/>
  <c r="F138" i="84"/>
  <c r="G138" i="84"/>
  <c r="I138" i="84"/>
  <c r="L138" i="84"/>
  <c r="M138" i="84"/>
  <c r="N138" i="84"/>
  <c r="C137" i="84"/>
  <c r="D137" i="84"/>
  <c r="E137" i="84"/>
  <c r="F137" i="84"/>
  <c r="G137" i="84"/>
  <c r="I137" i="84"/>
  <c r="L137" i="84"/>
  <c r="M137" i="84"/>
  <c r="N137" i="84"/>
  <c r="C136" i="84"/>
  <c r="D136" i="84"/>
  <c r="E136" i="84"/>
  <c r="F136" i="84"/>
  <c r="G136" i="84"/>
  <c r="I136" i="84"/>
  <c r="L136" i="84"/>
  <c r="M136" i="84"/>
  <c r="N136" i="84"/>
  <c r="C135" i="84"/>
  <c r="D135" i="84"/>
  <c r="E135" i="84"/>
  <c r="F135" i="84"/>
  <c r="G135" i="84"/>
  <c r="I135" i="84"/>
  <c r="L135" i="84"/>
  <c r="M135" i="84"/>
  <c r="N135" i="84"/>
  <c r="C119" i="84"/>
  <c r="D119" i="84"/>
  <c r="E119" i="84"/>
  <c r="F119" i="84"/>
  <c r="G119" i="84"/>
  <c r="I119" i="84"/>
  <c r="L119" i="84"/>
  <c r="M119" i="84"/>
  <c r="N119" i="84"/>
  <c r="C134" i="84"/>
  <c r="D134" i="84"/>
  <c r="E134" i="84"/>
  <c r="F134" i="84"/>
  <c r="G134" i="84"/>
  <c r="I134" i="84"/>
  <c r="L134" i="84"/>
  <c r="M134" i="84"/>
  <c r="N134" i="84"/>
  <c r="C133" i="84"/>
  <c r="D133" i="84"/>
  <c r="E133" i="84"/>
  <c r="F133" i="84"/>
  <c r="G133" i="84"/>
  <c r="I133" i="84"/>
  <c r="L133" i="84"/>
  <c r="M133" i="84"/>
  <c r="N133" i="84"/>
  <c r="C132" i="84"/>
  <c r="D132" i="84"/>
  <c r="E132" i="84"/>
  <c r="F132" i="84"/>
  <c r="G132" i="84"/>
  <c r="I132" i="84"/>
  <c r="L132" i="84"/>
  <c r="M132" i="84"/>
  <c r="N132" i="84"/>
  <c r="C118" i="84"/>
  <c r="D118" i="84"/>
  <c r="E118" i="84"/>
  <c r="F118" i="84"/>
  <c r="G118" i="84"/>
  <c r="I118" i="84"/>
  <c r="L118" i="84"/>
  <c r="M118" i="84"/>
  <c r="N118" i="84"/>
  <c r="C131" i="84"/>
  <c r="D131" i="84"/>
  <c r="E131" i="84"/>
  <c r="F131" i="84"/>
  <c r="G131" i="84"/>
  <c r="I131" i="84"/>
  <c r="L131" i="84"/>
  <c r="M131" i="84"/>
  <c r="N131" i="84"/>
  <c r="C129" i="84"/>
  <c r="D129" i="84"/>
  <c r="E129" i="84"/>
  <c r="F129" i="84"/>
  <c r="G129" i="84"/>
  <c r="I129" i="84"/>
  <c r="L129" i="84"/>
  <c r="M129" i="84"/>
  <c r="N129" i="84"/>
  <c r="C127" i="84"/>
  <c r="D127" i="84"/>
  <c r="E127" i="84"/>
  <c r="F127" i="84"/>
  <c r="G127" i="84"/>
  <c r="I127" i="84"/>
  <c r="L127" i="84"/>
  <c r="M127" i="84"/>
  <c r="N127" i="84"/>
  <c r="C126" i="84"/>
  <c r="D126" i="84"/>
  <c r="E126" i="84"/>
  <c r="F126" i="84"/>
  <c r="G126" i="84"/>
  <c r="I126" i="84"/>
  <c r="L126" i="84"/>
  <c r="M126" i="84"/>
  <c r="N126" i="84"/>
  <c r="C125" i="84"/>
  <c r="D125" i="84"/>
  <c r="E125" i="84"/>
  <c r="F125" i="84"/>
  <c r="G125" i="84"/>
  <c r="I125" i="84"/>
  <c r="L125" i="84"/>
  <c r="M125" i="84"/>
  <c r="N125" i="84"/>
  <c r="C124" i="84"/>
  <c r="D124" i="84"/>
  <c r="E124" i="84"/>
  <c r="F124" i="84"/>
  <c r="G124" i="84"/>
  <c r="I124" i="84"/>
  <c r="L124" i="84"/>
  <c r="M124" i="84"/>
  <c r="N124" i="84"/>
  <c r="C123" i="84"/>
  <c r="D123" i="84"/>
  <c r="E123" i="84"/>
  <c r="F123" i="84"/>
  <c r="G123" i="84"/>
  <c r="I123" i="84"/>
  <c r="L123" i="84"/>
  <c r="M123" i="84"/>
  <c r="N123" i="84"/>
  <c r="C122" i="84"/>
  <c r="D122" i="84"/>
  <c r="E122" i="84"/>
  <c r="F122" i="84"/>
  <c r="G122" i="84"/>
  <c r="I122" i="84"/>
  <c r="L122" i="84"/>
  <c r="M122" i="84"/>
  <c r="N122" i="84"/>
  <c r="C121" i="84"/>
  <c r="D121" i="84"/>
  <c r="E121" i="84"/>
  <c r="F121" i="84"/>
  <c r="G121" i="84"/>
  <c r="I121" i="84"/>
  <c r="L121" i="84"/>
  <c r="M121" i="84"/>
  <c r="N121" i="84"/>
  <c r="C120" i="84"/>
  <c r="D120" i="84"/>
  <c r="E120" i="84"/>
  <c r="F120" i="84"/>
  <c r="G120" i="84"/>
  <c r="I120" i="84"/>
  <c r="L120" i="84"/>
  <c r="M120" i="84"/>
  <c r="N120" i="84"/>
  <c r="C114" i="84"/>
  <c r="D114" i="84"/>
  <c r="E114" i="84"/>
  <c r="F114" i="84"/>
  <c r="G114" i="84"/>
  <c r="I114" i="84"/>
  <c r="L114" i="84"/>
  <c r="M114" i="84"/>
  <c r="N114" i="84"/>
  <c r="C115" i="84"/>
  <c r="D115" i="84"/>
  <c r="E115" i="84"/>
  <c r="F115" i="84"/>
  <c r="G115" i="84"/>
  <c r="I115" i="84"/>
  <c r="L115" i="84"/>
  <c r="M115" i="84"/>
  <c r="N115" i="84"/>
  <c r="C111" i="84"/>
  <c r="D111" i="84"/>
  <c r="E111" i="84"/>
  <c r="F111" i="84"/>
  <c r="G111" i="84"/>
  <c r="I111" i="84"/>
  <c r="L111" i="84"/>
  <c r="M111" i="84"/>
  <c r="N111" i="84"/>
  <c r="C97" i="84"/>
  <c r="D97" i="84"/>
  <c r="E97" i="84"/>
  <c r="F97" i="84"/>
  <c r="G97" i="84"/>
  <c r="I97" i="84"/>
  <c r="L97" i="84"/>
  <c r="M97" i="84"/>
  <c r="N97" i="84"/>
  <c r="C90" i="84"/>
  <c r="D90" i="84"/>
  <c r="E90" i="84"/>
  <c r="F90" i="84"/>
  <c r="G90" i="84"/>
  <c r="I90" i="84"/>
  <c r="L90" i="84"/>
  <c r="M90" i="84"/>
  <c r="N90" i="84"/>
  <c r="C91" i="84"/>
  <c r="D91" i="84"/>
  <c r="E91" i="84"/>
  <c r="F91" i="84"/>
  <c r="G91" i="84"/>
  <c r="I91" i="84"/>
  <c r="L91" i="84"/>
  <c r="M91" i="84"/>
  <c r="N91" i="84"/>
  <c r="C89" i="84"/>
  <c r="D89" i="84"/>
  <c r="E89" i="84"/>
  <c r="F89" i="84"/>
  <c r="G89" i="84"/>
  <c r="I89" i="84"/>
  <c r="L89" i="84"/>
  <c r="M89" i="84"/>
  <c r="N89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67" i="84"/>
  <c r="D67" i="84"/>
  <c r="E67" i="84"/>
  <c r="F67" i="84"/>
  <c r="G67" i="84"/>
  <c r="I67" i="84"/>
  <c r="L67" i="84"/>
  <c r="M67" i="84"/>
  <c r="N67" i="84"/>
  <c r="C45" i="84"/>
  <c r="D45" i="84"/>
  <c r="E45" i="84"/>
  <c r="F45" i="84"/>
  <c r="G45" i="84"/>
  <c r="I45" i="84"/>
  <c r="L45" i="84"/>
  <c r="M45" i="84"/>
  <c r="N45" i="84"/>
  <c r="C46" i="84"/>
  <c r="D46" i="84"/>
  <c r="E46" i="84"/>
  <c r="F46" i="84"/>
  <c r="G46" i="84"/>
  <c r="I46" i="84"/>
  <c r="L46" i="84"/>
  <c r="M46" i="84"/>
  <c r="N46" i="84"/>
  <c r="C47" i="84"/>
  <c r="D47" i="84"/>
  <c r="E47" i="84"/>
  <c r="F47" i="84"/>
  <c r="G47" i="84"/>
  <c r="I47" i="84"/>
  <c r="L47" i="84"/>
  <c r="M47" i="84"/>
  <c r="N47" i="84"/>
  <c r="C48" i="84"/>
  <c r="D48" i="84"/>
  <c r="E48" i="84"/>
  <c r="F48" i="84"/>
  <c r="G48" i="84"/>
  <c r="I48" i="84"/>
  <c r="L48" i="84"/>
  <c r="M48" i="84"/>
  <c r="N48" i="84"/>
  <c r="C49" i="84"/>
  <c r="D49" i="84"/>
  <c r="E49" i="84"/>
  <c r="F49" i="84"/>
  <c r="G49" i="84"/>
  <c r="I49" i="84"/>
  <c r="L49" i="84"/>
  <c r="M49" i="84"/>
  <c r="N49" i="84"/>
  <c r="C50" i="84"/>
  <c r="D50" i="84"/>
  <c r="E50" i="84"/>
  <c r="F50" i="84"/>
  <c r="G50" i="84"/>
  <c r="I50" i="84"/>
  <c r="L50" i="84"/>
  <c r="M50" i="84"/>
  <c r="N50" i="84"/>
  <c r="C51" i="84"/>
  <c r="D51" i="84"/>
  <c r="E51" i="84"/>
  <c r="F51" i="84"/>
  <c r="G51" i="84"/>
  <c r="I51" i="84"/>
  <c r="L51" i="84"/>
  <c r="M51" i="84"/>
  <c r="N51" i="84"/>
  <c r="C52" i="84"/>
  <c r="D52" i="84"/>
  <c r="E52" i="84"/>
  <c r="F52" i="84"/>
  <c r="G52" i="84"/>
  <c r="I52" i="84"/>
  <c r="L52" i="84"/>
  <c r="M52" i="84"/>
  <c r="N52" i="84"/>
  <c r="C53" i="84"/>
  <c r="D53" i="84"/>
  <c r="E53" i="84"/>
  <c r="F53" i="84"/>
  <c r="G53" i="84"/>
  <c r="I53" i="84"/>
  <c r="L53" i="84"/>
  <c r="M53" i="84"/>
  <c r="N5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D44" i="84"/>
  <c r="E44" i="84"/>
  <c r="F44" i="84"/>
  <c r="G44" i="84"/>
  <c r="I44" i="84"/>
  <c r="L44" i="84"/>
  <c r="M44" i="84"/>
  <c r="N44" i="84"/>
  <c r="C44" i="84"/>
  <c r="C39" i="84"/>
  <c r="D39" i="84"/>
  <c r="E39" i="84"/>
  <c r="F39" i="84"/>
  <c r="G39" i="84"/>
  <c r="I39" i="84"/>
  <c r="L39" i="84"/>
  <c r="M39" i="84"/>
  <c r="N39" i="84"/>
  <c r="C40" i="84"/>
  <c r="D40" i="84"/>
  <c r="E40" i="84"/>
  <c r="F40" i="84"/>
  <c r="G40" i="84"/>
  <c r="I40" i="84"/>
  <c r="L40" i="84"/>
  <c r="M40" i="84"/>
  <c r="N40" i="84"/>
  <c r="S205" i="84" l="1"/>
  <c r="J54" i="106"/>
  <c r="J205" i="84" s="1"/>
  <c r="W231" i="84" l="1"/>
  <c r="J67" i="108"/>
  <c r="J68" i="109"/>
  <c r="Y221" i="84"/>
  <c r="W220" i="84"/>
  <c r="J64" i="108"/>
  <c r="J65" i="109"/>
  <c r="Y222" i="84" l="1"/>
  <c r="J67" i="92"/>
  <c r="J222" i="84" s="1"/>
  <c r="S219" i="84"/>
  <c r="P214" i="84"/>
  <c r="P204" i="84"/>
  <c r="AA191" i="84"/>
  <c r="AB191" i="84"/>
  <c r="Z191" i="84"/>
  <c r="Y189" i="84"/>
  <c r="W188" i="84"/>
  <c r="S163" i="84"/>
  <c r="R161" i="84"/>
  <c r="P146" i="84"/>
  <c r="Q152" i="84"/>
  <c r="R152" i="84"/>
  <c r="S152" i="84"/>
  <c r="P152" i="84"/>
  <c r="U180" i="84"/>
  <c r="V180" i="84"/>
  <c r="W180" i="84"/>
  <c r="X180" i="84"/>
  <c r="Y180" i="84"/>
  <c r="Z180" i="84"/>
  <c r="AA180" i="84"/>
  <c r="AB180" i="84"/>
  <c r="AC180" i="84"/>
  <c r="T180" i="84"/>
  <c r="AA192" i="84"/>
  <c r="AB192" i="84"/>
  <c r="Z192" i="84"/>
  <c r="V186" i="84"/>
  <c r="W186" i="84"/>
  <c r="X186" i="84"/>
  <c r="Y186" i="84"/>
  <c r="U186" i="84"/>
  <c r="T170" i="84"/>
  <c r="R162" i="84"/>
  <c r="Q147" i="84"/>
  <c r="R147" i="84"/>
  <c r="S147" i="84"/>
  <c r="P147" i="84"/>
  <c r="V97" i="84" l="1"/>
  <c r="U97" i="84"/>
  <c r="Q91" i="84"/>
  <c r="Q90" i="84"/>
  <c r="P89" i="84"/>
  <c r="AC77" i="84"/>
  <c r="AB76" i="84"/>
  <c r="AA75" i="84"/>
  <c r="Z74" i="84"/>
  <c r="Y73" i="84"/>
  <c r="X72" i="84"/>
  <c r="W71" i="84"/>
  <c r="V70" i="84"/>
  <c r="U69" i="84"/>
  <c r="T68" i="84"/>
  <c r="P67" i="84"/>
  <c r="J52" i="91"/>
  <c r="J76" i="84" s="1"/>
  <c r="AC63" i="84"/>
  <c r="AC62" i="84"/>
  <c r="AB61" i="84"/>
  <c r="AB60" i="84"/>
  <c r="AA59" i="84"/>
  <c r="AA58" i="84"/>
  <c r="Z57" i="84"/>
  <c r="Z56" i="84"/>
  <c r="Y55" i="84"/>
  <c r="Y54" i="84"/>
  <c r="X53" i="84"/>
  <c r="X52" i="84"/>
  <c r="W51" i="84"/>
  <c r="W50" i="84"/>
  <c r="V49" i="84"/>
  <c r="V48" i="84"/>
  <c r="U47" i="84"/>
  <c r="U46" i="84"/>
  <c r="T45" i="84"/>
  <c r="T44" i="84"/>
  <c r="J39" i="91"/>
  <c r="J63" i="84" s="1"/>
  <c r="J38" i="91"/>
  <c r="J62" i="84" s="1"/>
  <c r="X40" i="84"/>
  <c r="S39" i="84"/>
  <c r="U184" i="84" l="1"/>
  <c r="V184" i="84"/>
  <c r="W184" i="84"/>
  <c r="X184" i="84"/>
  <c r="Y184" i="84"/>
  <c r="Z184" i="84"/>
  <c r="AA184" i="84"/>
  <c r="AB184" i="84"/>
  <c r="AC184" i="84"/>
  <c r="T184" i="84"/>
  <c r="U178" i="84"/>
  <c r="V178" i="84"/>
  <c r="W178" i="84"/>
  <c r="X178" i="84"/>
  <c r="Y178" i="84"/>
  <c r="Z178" i="84"/>
  <c r="AA178" i="84"/>
  <c r="AB178" i="84"/>
  <c r="AC178" i="84"/>
  <c r="T178" i="84"/>
  <c r="U185" i="84"/>
  <c r="V185" i="84"/>
  <c r="W185" i="84"/>
  <c r="X185" i="84"/>
  <c r="Y185" i="84"/>
  <c r="Z185" i="84"/>
  <c r="AA185" i="84"/>
  <c r="AB185" i="84"/>
  <c r="AC185" i="84"/>
  <c r="T185" i="84"/>
  <c r="U177" i="84"/>
  <c r="V177" i="84"/>
  <c r="W177" i="84"/>
  <c r="X177" i="84"/>
  <c r="Y177" i="84"/>
  <c r="Z177" i="84"/>
  <c r="AA177" i="84"/>
  <c r="AB177" i="84"/>
  <c r="AC177" i="84"/>
  <c r="T177" i="84"/>
  <c r="J98" i="91"/>
  <c r="J146" i="84" s="1"/>
  <c r="J44" i="93" l="1"/>
  <c r="J123" i="84" s="1"/>
  <c r="J44" i="97"/>
  <c r="J139" i="84" l="1"/>
  <c r="O12" i="108"/>
  <c r="O12" i="105" l="1"/>
  <c r="V187" i="84" l="1"/>
  <c r="W187" i="84"/>
  <c r="X187" i="84"/>
  <c r="Y187" i="84"/>
  <c r="Z187" i="84"/>
  <c r="AA187" i="84"/>
  <c r="AB187" i="84"/>
  <c r="U187" i="84"/>
  <c r="T176" i="84" l="1"/>
  <c r="T179" i="84"/>
  <c r="S169" i="84"/>
  <c r="Q151" i="84"/>
  <c r="R151" i="84"/>
  <c r="S151" i="84"/>
  <c r="P151" i="84"/>
  <c r="U181" i="84"/>
  <c r="V181" i="84"/>
  <c r="W181" i="84"/>
  <c r="X181" i="84"/>
  <c r="Y181" i="84"/>
  <c r="Z181" i="84"/>
  <c r="AA181" i="84"/>
  <c r="AB181" i="84"/>
  <c r="AC181" i="84"/>
  <c r="T181" i="84"/>
  <c r="Q154" i="84"/>
  <c r="R154" i="84"/>
  <c r="S154" i="84"/>
  <c r="P154" i="84"/>
  <c r="Q153" i="84"/>
  <c r="R153" i="84"/>
  <c r="S153" i="84"/>
  <c r="P153" i="84"/>
  <c r="S209" i="84"/>
  <c r="T210" i="84"/>
  <c r="T206" i="84"/>
  <c r="U206" i="84"/>
  <c r="Y223" i="84"/>
  <c r="Z223" i="84"/>
  <c r="AA223" i="84"/>
  <c r="Y224" i="84"/>
  <c r="Z224" i="84"/>
  <c r="Y225" i="84"/>
  <c r="Z225" i="84"/>
  <c r="Y190" i="84"/>
  <c r="P148" i="84"/>
  <c r="P149" i="84"/>
  <c r="P150" i="84"/>
  <c r="P159" i="84"/>
  <c r="P160" i="84"/>
  <c r="O118" i="84"/>
  <c r="O119" i="84"/>
  <c r="O132" i="84"/>
  <c r="O126" i="84"/>
  <c r="O127" i="84"/>
  <c r="O133" i="84"/>
  <c r="O135" i="84"/>
  <c r="O136" i="84"/>
  <c r="O123" i="84"/>
  <c r="O139" i="84"/>
  <c r="Q144" i="84"/>
  <c r="R144" i="84"/>
  <c r="P144" i="84"/>
  <c r="O33" i="84"/>
  <c r="O138" i="84"/>
  <c r="O137" i="84"/>
  <c r="O134" i="84"/>
  <c r="O131" i="84"/>
  <c r="O129" i="84"/>
  <c r="J129" i="84" s="1"/>
  <c r="O125" i="84"/>
  <c r="O124" i="84"/>
  <c r="O122" i="84"/>
  <c r="O120" i="84"/>
  <c r="J96" i="91"/>
  <c r="J144" i="84" s="1"/>
  <c r="P218" i="84"/>
  <c r="Q218" i="84"/>
  <c r="R218" i="84"/>
  <c r="S168" i="84"/>
  <c r="AB175" i="84"/>
  <c r="AA175" i="84"/>
  <c r="Z175" i="84"/>
  <c r="Y175" i="84"/>
  <c r="X175" i="84"/>
  <c r="W175" i="84"/>
  <c r="V175" i="84"/>
  <c r="U175" i="84"/>
  <c r="T175" i="84"/>
  <c r="S167" i="84"/>
  <c r="AB174" i="84"/>
  <c r="AA174" i="84"/>
  <c r="Z174" i="84"/>
  <c r="Y174" i="84"/>
  <c r="X174" i="84"/>
  <c r="W174" i="84"/>
  <c r="V174" i="84"/>
  <c r="U174" i="84"/>
  <c r="T174" i="84"/>
  <c r="S166" i="84"/>
  <c r="AB173" i="84"/>
  <c r="AA173" i="84"/>
  <c r="Z173" i="84"/>
  <c r="Y173" i="84"/>
  <c r="X173" i="84"/>
  <c r="W173" i="84"/>
  <c r="V173" i="84"/>
  <c r="U173" i="84"/>
  <c r="T173" i="84"/>
  <c r="S165" i="84"/>
  <c r="AB172" i="84"/>
  <c r="AA172" i="84"/>
  <c r="Z172" i="84"/>
  <c r="Y172" i="84"/>
  <c r="X172" i="84"/>
  <c r="W172" i="84"/>
  <c r="V172" i="84"/>
  <c r="U172" i="84"/>
  <c r="T172" i="84"/>
  <c r="S164" i="84"/>
  <c r="AC171" i="84"/>
  <c r="AB171" i="84"/>
  <c r="AA171" i="84"/>
  <c r="Z171" i="84"/>
  <c r="Y171" i="84"/>
  <c r="X171" i="84"/>
  <c r="W171" i="84"/>
  <c r="V171" i="84"/>
  <c r="U171" i="84"/>
  <c r="T171" i="84"/>
  <c r="AC183" i="84"/>
  <c r="AB183" i="84"/>
  <c r="AA183" i="84"/>
  <c r="Z183" i="84"/>
  <c r="Y183" i="84"/>
  <c r="X183" i="84"/>
  <c r="W183" i="84"/>
  <c r="V183" i="84"/>
  <c r="U183" i="84"/>
  <c r="T183" i="84"/>
  <c r="P156" i="84"/>
  <c r="Q156" i="84"/>
  <c r="R156" i="84"/>
  <c r="S156" i="84"/>
  <c r="AC182" i="84"/>
  <c r="AB182" i="84"/>
  <c r="AA182" i="84"/>
  <c r="Z182" i="84"/>
  <c r="Y182" i="84"/>
  <c r="X182" i="84"/>
  <c r="W182" i="84"/>
  <c r="V182" i="84"/>
  <c r="U182" i="84"/>
  <c r="T182" i="84"/>
  <c r="C74" i="109"/>
  <c r="C76" i="109" s="1"/>
  <c r="J48" i="109"/>
  <c r="J47" i="109"/>
  <c r="J46" i="109"/>
  <c r="J45" i="109"/>
  <c r="J44" i="109"/>
  <c r="J118" i="84" s="1"/>
  <c r="J38" i="109"/>
  <c r="AC12" i="109"/>
  <c r="AC36" i="84" s="1"/>
  <c r="AB12" i="109"/>
  <c r="AB70" i="109" s="1"/>
  <c r="AA12" i="109"/>
  <c r="AA70" i="109" s="1"/>
  <c r="Z12" i="109"/>
  <c r="Z36" i="84" s="1"/>
  <c r="Y12" i="109"/>
  <c r="Y36" i="84" s="1"/>
  <c r="X12" i="109"/>
  <c r="X70" i="109" s="1"/>
  <c r="W12" i="109"/>
  <c r="W70" i="109" s="1"/>
  <c r="V12" i="109"/>
  <c r="V70" i="109" s="1"/>
  <c r="U12" i="109"/>
  <c r="U36" i="84" s="1"/>
  <c r="T12" i="109"/>
  <c r="T70" i="109" s="1"/>
  <c r="S12" i="109"/>
  <c r="S70" i="109" s="1"/>
  <c r="R12" i="109"/>
  <c r="R36" i="84" s="1"/>
  <c r="Q12" i="109"/>
  <c r="Q36" i="84" s="1"/>
  <c r="P12" i="109"/>
  <c r="P70" i="109" s="1"/>
  <c r="O12" i="109"/>
  <c r="O70" i="109" s="1"/>
  <c r="R70" i="109" l="1"/>
  <c r="S36" i="84"/>
  <c r="Y70" i="109"/>
  <c r="Z70" i="109"/>
  <c r="AA36" i="84"/>
  <c r="Q70" i="109"/>
  <c r="W36" i="84"/>
  <c r="X36" i="84"/>
  <c r="T36" i="84"/>
  <c r="P36" i="84"/>
  <c r="U70" i="109"/>
  <c r="AC70" i="109"/>
  <c r="O36" i="84"/>
  <c r="V36" i="84"/>
  <c r="AB36" i="84"/>
  <c r="J12" i="109"/>
  <c r="J20" i="109" s="1"/>
  <c r="C75" i="109"/>
  <c r="J36" i="84" l="1"/>
  <c r="C73" i="108"/>
  <c r="C74" i="108" s="1"/>
  <c r="J47" i="108"/>
  <c r="J181" i="84" s="1"/>
  <c r="J46" i="108"/>
  <c r="J154" i="84" s="1"/>
  <c r="J45" i="108"/>
  <c r="J153" i="84" s="1"/>
  <c r="J44" i="108"/>
  <c r="J119" i="84" s="1"/>
  <c r="J38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AB69" i="108" l="1"/>
  <c r="X69" i="108"/>
  <c r="J69" i="108"/>
  <c r="V69" i="108"/>
  <c r="S69" i="108"/>
  <c r="S35" i="84"/>
  <c r="W69" i="108"/>
  <c r="W35" i="84"/>
  <c r="AA69" i="108"/>
  <c r="AA35" i="84"/>
  <c r="T69" i="108"/>
  <c r="Y69" i="108"/>
  <c r="Q69" i="108"/>
  <c r="R69" i="108"/>
  <c r="AC69" i="108"/>
  <c r="O69" i="108"/>
  <c r="O35" i="84"/>
  <c r="P69" i="108"/>
  <c r="U69" i="108"/>
  <c r="Z69" i="108"/>
  <c r="C75" i="108"/>
  <c r="J12" i="108"/>
  <c r="J20" i="108" s="1"/>
  <c r="J35" i="84" l="1"/>
  <c r="C71" i="106"/>
  <c r="C73" i="106" s="1"/>
  <c r="J58" i="106"/>
  <c r="J55" i="106"/>
  <c r="J206" i="84" s="1"/>
  <c r="J44" i="106"/>
  <c r="J132" i="84" s="1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1" i="105"/>
  <c r="C72" i="105" s="1"/>
  <c r="J58" i="105"/>
  <c r="J210" i="84" s="1"/>
  <c r="J57" i="105"/>
  <c r="J209" i="84" s="1"/>
  <c r="J54" i="105"/>
  <c r="J44" i="105"/>
  <c r="J121" i="84" s="1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7" i="105"/>
  <c r="Z67" i="106"/>
  <c r="S67" i="105"/>
  <c r="S33" i="84"/>
  <c r="W67" i="105"/>
  <c r="W33" i="84"/>
  <c r="T67" i="106"/>
  <c r="T34" i="84"/>
  <c r="AB67" i="106"/>
  <c r="AB34" i="84"/>
  <c r="Q67" i="105"/>
  <c r="Q33" i="84"/>
  <c r="U67" i="105"/>
  <c r="U33" i="84"/>
  <c r="Y67" i="105"/>
  <c r="Y33" i="84"/>
  <c r="J67" i="105"/>
  <c r="R67" i="105"/>
  <c r="J12" i="106"/>
  <c r="J20" i="106" s="1"/>
  <c r="O34" i="84"/>
  <c r="S67" i="106"/>
  <c r="S34" i="84"/>
  <c r="W67" i="106"/>
  <c r="W34" i="84"/>
  <c r="AA67" i="106"/>
  <c r="AA34" i="84"/>
  <c r="V67" i="106"/>
  <c r="T67" i="105"/>
  <c r="T33" i="84"/>
  <c r="AB67" i="105"/>
  <c r="AB33" i="84"/>
  <c r="Z67" i="105"/>
  <c r="Q67" i="106"/>
  <c r="Q34" i="84"/>
  <c r="U67" i="106"/>
  <c r="U34" i="84"/>
  <c r="Y67" i="106"/>
  <c r="Y34" i="84"/>
  <c r="AC67" i="106"/>
  <c r="AC34" i="84"/>
  <c r="AC67" i="105"/>
  <c r="AC33" i="84"/>
  <c r="J67" i="106"/>
  <c r="R67" i="106"/>
  <c r="O67" i="105"/>
  <c r="AA67" i="105"/>
  <c r="O67" i="106"/>
  <c r="C72" i="106"/>
  <c r="P67" i="105"/>
  <c r="X67" i="105"/>
  <c r="C73" i="105"/>
  <c r="P67" i="106"/>
  <c r="X67" i="106"/>
  <c r="J33" i="84" l="1"/>
  <c r="J34" i="84"/>
  <c r="C68" i="103"/>
  <c r="C69" i="103" s="1"/>
  <c r="J44" i="103"/>
  <c r="J136" i="84" s="1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O12" i="103"/>
  <c r="C68" i="102"/>
  <c r="C70" i="102" s="1"/>
  <c r="J44" i="102"/>
  <c r="J135" i="84" s="1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O12" i="102"/>
  <c r="C70" i="101"/>
  <c r="C72" i="101" s="1"/>
  <c r="J46" i="101"/>
  <c r="J180" i="84" s="1"/>
  <c r="J45" i="101"/>
  <c r="J152" i="84" s="1"/>
  <c r="J44" i="101"/>
  <c r="J133" i="84" s="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12" i="101"/>
  <c r="O30" i="84" s="1"/>
  <c r="C69" i="100"/>
  <c r="C70" i="100" s="1"/>
  <c r="J45" i="100"/>
  <c r="J44" i="100"/>
  <c r="J127" i="84" s="1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O12" i="100"/>
  <c r="C68" i="99"/>
  <c r="C70" i="99" s="1"/>
  <c r="J44" i="99"/>
  <c r="J126" i="84" s="1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12" i="99"/>
  <c r="O28" i="84" s="1"/>
  <c r="AC64" i="103" l="1"/>
  <c r="W66" i="101"/>
  <c r="C71" i="101"/>
  <c r="S66" i="101"/>
  <c r="Q65" i="100"/>
  <c r="AA64" i="99"/>
  <c r="R64" i="103"/>
  <c r="R32" i="84"/>
  <c r="V64" i="103"/>
  <c r="V32" i="84"/>
  <c r="Z64" i="103"/>
  <c r="Z32" i="84"/>
  <c r="J64" i="99"/>
  <c r="Q64" i="99"/>
  <c r="Q28" i="84"/>
  <c r="U64" i="99"/>
  <c r="U28" i="84"/>
  <c r="Y64" i="99"/>
  <c r="Y28" i="84"/>
  <c r="AC64" i="99"/>
  <c r="AC28" i="84"/>
  <c r="W64" i="99"/>
  <c r="O65" i="100"/>
  <c r="O29" i="84"/>
  <c r="S65" i="100"/>
  <c r="S29" i="84"/>
  <c r="W65" i="100"/>
  <c r="W29" i="84"/>
  <c r="AA65" i="100"/>
  <c r="AA29" i="84"/>
  <c r="J65" i="100"/>
  <c r="AC65" i="100"/>
  <c r="J66" i="101"/>
  <c r="O66" i="101"/>
  <c r="Z64" i="102"/>
  <c r="Y64" i="103"/>
  <c r="R64" i="99"/>
  <c r="R28" i="84"/>
  <c r="Q66" i="101"/>
  <c r="Q30" i="84"/>
  <c r="U66" i="101"/>
  <c r="U30" i="84"/>
  <c r="Y66" i="101"/>
  <c r="Y30" i="84"/>
  <c r="AC66" i="101"/>
  <c r="AC30" i="84"/>
  <c r="O64" i="99"/>
  <c r="U65" i="100"/>
  <c r="J12" i="101"/>
  <c r="J20" i="101" s="1"/>
  <c r="J12" i="102"/>
  <c r="J20" i="102" s="1"/>
  <c r="O31" i="84"/>
  <c r="J31" i="84" s="1"/>
  <c r="J64" i="102"/>
  <c r="R64" i="102"/>
  <c r="O64" i="103"/>
  <c r="O32" i="84"/>
  <c r="S64" i="103"/>
  <c r="S32" i="84"/>
  <c r="W64" i="103"/>
  <c r="W32" i="84"/>
  <c r="AA64" i="103"/>
  <c r="AA32" i="84"/>
  <c r="J64" i="103"/>
  <c r="Q64" i="103"/>
  <c r="V64" i="99"/>
  <c r="V28" i="84"/>
  <c r="Z64" i="99"/>
  <c r="Z28" i="84"/>
  <c r="S64" i="99"/>
  <c r="C69" i="99"/>
  <c r="R65" i="100"/>
  <c r="R29" i="84"/>
  <c r="V65" i="100"/>
  <c r="V29" i="84"/>
  <c r="Z65" i="100"/>
  <c r="Z29" i="84"/>
  <c r="Y65" i="100"/>
  <c r="AA66" i="101"/>
  <c r="V64" i="102"/>
  <c r="U64" i="103"/>
  <c r="P65" i="100"/>
  <c r="T65" i="100"/>
  <c r="X65" i="100"/>
  <c r="AB65" i="100"/>
  <c r="C71" i="100"/>
  <c r="R66" i="101"/>
  <c r="V66" i="101"/>
  <c r="Z66" i="101"/>
  <c r="Q64" i="102"/>
  <c r="U64" i="102"/>
  <c r="Y64" i="102"/>
  <c r="AC64" i="102"/>
  <c r="J12" i="103"/>
  <c r="J20" i="103" s="1"/>
  <c r="P64" i="103"/>
  <c r="T64" i="103"/>
  <c r="X64" i="103"/>
  <c r="AB64" i="103"/>
  <c r="C70" i="103"/>
  <c r="J12" i="99"/>
  <c r="J20" i="99" s="1"/>
  <c r="P64" i="99"/>
  <c r="T64" i="99"/>
  <c r="X64" i="99"/>
  <c r="AB64" i="99"/>
  <c r="P66" i="101"/>
  <c r="T66" i="101"/>
  <c r="X66" i="101"/>
  <c r="AB66" i="101"/>
  <c r="O64" i="102"/>
  <c r="S64" i="102"/>
  <c r="W64" i="102"/>
  <c r="AA64" i="102"/>
  <c r="C69" i="102"/>
  <c r="J12" i="100"/>
  <c r="J20" i="100" s="1"/>
  <c r="P64" i="102"/>
  <c r="T64" i="102"/>
  <c r="X64" i="102"/>
  <c r="AB64" i="102"/>
  <c r="J28" i="84" l="1"/>
  <c r="J30" i="84"/>
  <c r="J29" i="84"/>
  <c r="J32" i="84"/>
  <c r="C74" i="97"/>
  <c r="C76" i="97" s="1"/>
  <c r="J49" i="97"/>
  <c r="J50" i="97"/>
  <c r="J48" i="97"/>
  <c r="J47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C71" i="96"/>
  <c r="C73" i="96" s="1"/>
  <c r="J63" i="96"/>
  <c r="J225" i="84" s="1"/>
  <c r="J46" i="96"/>
  <c r="J184" i="84" s="1"/>
  <c r="J45" i="96"/>
  <c r="J159" i="84" s="1"/>
  <c r="J38" i="96"/>
  <c r="AC12" i="96"/>
  <c r="AC26" i="84" s="1"/>
  <c r="AB12" i="96"/>
  <c r="AB26" i="84" s="1"/>
  <c r="AA12" i="96"/>
  <c r="AA26" i="84" s="1"/>
  <c r="Z12" i="96"/>
  <c r="Z26" i="84" s="1"/>
  <c r="Y12" i="96"/>
  <c r="Y26" i="84" s="1"/>
  <c r="X12" i="96"/>
  <c r="X26" i="84" s="1"/>
  <c r="W12" i="96"/>
  <c r="W26" i="84" s="1"/>
  <c r="V12" i="96"/>
  <c r="V26" i="84" s="1"/>
  <c r="U12" i="96"/>
  <c r="U26" i="84" s="1"/>
  <c r="T12" i="96"/>
  <c r="T26" i="84" s="1"/>
  <c r="S12" i="96"/>
  <c r="S26" i="84" s="1"/>
  <c r="R12" i="96"/>
  <c r="R26" i="84" s="1"/>
  <c r="Q12" i="96"/>
  <c r="Q26" i="84" s="1"/>
  <c r="P12" i="96"/>
  <c r="P26" i="84" s="1"/>
  <c r="O67" i="96"/>
  <c r="C71" i="95"/>
  <c r="C73" i="95" s="1"/>
  <c r="J63" i="95"/>
  <c r="J46" i="95"/>
  <c r="J45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67" i="95"/>
  <c r="C70" i="94"/>
  <c r="C72" i="94" s="1"/>
  <c r="J62" i="94"/>
  <c r="J45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24" i="84"/>
  <c r="C68" i="93"/>
  <c r="C70" i="93" s="1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5" i="92"/>
  <c r="C77" i="92" s="1"/>
  <c r="J48" i="92"/>
  <c r="J177" i="84" s="1"/>
  <c r="J50" i="92"/>
  <c r="J192" i="84" s="1"/>
  <c r="J49" i="92"/>
  <c r="J186" i="84" s="1"/>
  <c r="J47" i="92"/>
  <c r="J148" i="84" s="1"/>
  <c r="J46" i="92"/>
  <c r="J147" i="84" s="1"/>
  <c r="J45" i="92"/>
  <c r="J117" i="84" s="1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O12" i="92"/>
  <c r="J64" i="93" l="1"/>
  <c r="R64" i="93"/>
  <c r="V71" i="92"/>
  <c r="C71" i="94"/>
  <c r="AA67" i="95"/>
  <c r="W66" i="94"/>
  <c r="W24" i="84"/>
  <c r="J24" i="84" s="1"/>
  <c r="O64" i="93"/>
  <c r="O23" i="84"/>
  <c r="S64" i="93"/>
  <c r="S23" i="84"/>
  <c r="AA64" i="93"/>
  <c r="AA23" i="84"/>
  <c r="V64" i="93"/>
  <c r="J66" i="94"/>
  <c r="C72" i="95"/>
  <c r="P64" i="93"/>
  <c r="P23" i="84"/>
  <c r="T64" i="93"/>
  <c r="T23" i="84"/>
  <c r="X64" i="93"/>
  <c r="X23" i="84"/>
  <c r="AB64" i="93"/>
  <c r="AB23" i="84"/>
  <c r="Z64" i="93"/>
  <c r="W67" i="96"/>
  <c r="J12" i="97"/>
  <c r="J20" i="97" s="1"/>
  <c r="O27" i="84"/>
  <c r="S70" i="97"/>
  <c r="S27" i="84"/>
  <c r="W70" i="97"/>
  <c r="W27" i="84"/>
  <c r="AA70" i="97"/>
  <c r="AA27" i="84"/>
  <c r="J70" i="97"/>
  <c r="R70" i="97"/>
  <c r="P70" i="97"/>
  <c r="P27" i="84"/>
  <c r="T70" i="97"/>
  <c r="T27" i="84"/>
  <c r="X70" i="97"/>
  <c r="X27" i="84"/>
  <c r="AB70" i="97"/>
  <c r="AB27" i="84"/>
  <c r="V70" i="97"/>
  <c r="Z70" i="97"/>
  <c r="AA67" i="96"/>
  <c r="J12" i="96"/>
  <c r="J20" i="96" s="1"/>
  <c r="O26" i="84"/>
  <c r="J26" i="84" s="1"/>
  <c r="J67" i="96"/>
  <c r="S67" i="96"/>
  <c r="C72" i="96"/>
  <c r="J67" i="95"/>
  <c r="S67" i="95"/>
  <c r="J12" i="95"/>
  <c r="J20" i="95" s="1"/>
  <c r="O25" i="84"/>
  <c r="J25" i="84" s="1"/>
  <c r="W67" i="95"/>
  <c r="P71" i="92"/>
  <c r="P22" i="84"/>
  <c r="T71" i="92"/>
  <c r="T22" i="84"/>
  <c r="AB71" i="92"/>
  <c r="AB22" i="84"/>
  <c r="Z71" i="92"/>
  <c r="X71" i="92"/>
  <c r="X22" i="84"/>
  <c r="J12" i="92"/>
  <c r="J20" i="92" s="1"/>
  <c r="O22" i="84"/>
  <c r="S71" i="92"/>
  <c r="S22" i="84"/>
  <c r="W71" i="92"/>
  <c r="W22" i="84"/>
  <c r="AA71" i="92"/>
  <c r="AA22" i="84"/>
  <c r="J71" i="92"/>
  <c r="R71" i="92"/>
  <c r="O66" i="94"/>
  <c r="AA66" i="94"/>
  <c r="Q71" i="92"/>
  <c r="U71" i="92"/>
  <c r="Y71" i="92"/>
  <c r="AC71" i="92"/>
  <c r="J12" i="93"/>
  <c r="J20" i="93" s="1"/>
  <c r="Q64" i="93"/>
  <c r="U64" i="93"/>
  <c r="Y64" i="93"/>
  <c r="AC64" i="93"/>
  <c r="J12" i="94"/>
  <c r="J20" i="94" s="1"/>
  <c r="R66" i="94"/>
  <c r="V66" i="94"/>
  <c r="Z66" i="94"/>
  <c r="R67" i="95"/>
  <c r="V67" i="95"/>
  <c r="Z67" i="95"/>
  <c r="R67" i="96"/>
  <c r="V67" i="96"/>
  <c r="Z67" i="96"/>
  <c r="Q70" i="97"/>
  <c r="U70" i="97"/>
  <c r="Y70" i="97"/>
  <c r="AC70" i="97"/>
  <c r="S66" i="94"/>
  <c r="O71" i="92"/>
  <c r="C76" i="92"/>
  <c r="W64" i="93"/>
  <c r="C69" i="93"/>
  <c r="P66" i="94"/>
  <c r="T66" i="94"/>
  <c r="X66" i="94"/>
  <c r="AB66" i="94"/>
  <c r="P67" i="95"/>
  <c r="T67" i="95"/>
  <c r="X67" i="95"/>
  <c r="AB67" i="95"/>
  <c r="P67" i="96"/>
  <c r="T67" i="96"/>
  <c r="X67" i="96"/>
  <c r="AB67" i="96"/>
  <c r="O70" i="97"/>
  <c r="C75" i="97"/>
  <c r="Q66" i="94"/>
  <c r="U66" i="94"/>
  <c r="Y66" i="94"/>
  <c r="AC66" i="94"/>
  <c r="Q67" i="95"/>
  <c r="U67" i="95"/>
  <c r="Y67" i="95"/>
  <c r="AC67" i="95"/>
  <c r="Q67" i="96"/>
  <c r="U67" i="96"/>
  <c r="Y67" i="96"/>
  <c r="AC67" i="96"/>
  <c r="J23" i="84" l="1"/>
  <c r="J27" i="84"/>
  <c r="J22" i="84"/>
  <c r="J44" i="86" l="1"/>
  <c r="J44" i="85"/>
  <c r="J125" i="84" s="1"/>
  <c r="J44" i="82"/>
  <c r="J124" i="84" s="1"/>
  <c r="J44" i="81"/>
  <c r="J120" i="84" s="1"/>
  <c r="J44" i="83"/>
  <c r="J122" i="84" s="1"/>
  <c r="J44" i="89" l="1"/>
  <c r="J137" i="84" s="1"/>
  <c r="J44" i="88"/>
  <c r="J134" i="84" s="1"/>
  <c r="J44" i="87"/>
  <c r="J131" i="84" s="1"/>
  <c r="J87" i="91"/>
  <c r="J111" i="84" s="1"/>
  <c r="J110" i="91" l="1"/>
  <c r="J175" i="84" s="1"/>
  <c r="J109" i="91"/>
  <c r="J174" i="84" s="1"/>
  <c r="J108" i="91"/>
  <c r="J173" i="84" s="1"/>
  <c r="J107" i="91"/>
  <c r="J172" i="84" s="1"/>
  <c r="J106" i="91"/>
  <c r="J171" i="84" s="1"/>
  <c r="J47" i="90"/>
  <c r="J183" i="84" s="1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7" i="89"/>
  <c r="J182" i="84" s="1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O12" i="89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O12" i="87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O12" i="86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O12" i="82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1" i="86" l="1"/>
  <c r="J61" i="82"/>
  <c r="J64" i="81"/>
  <c r="J114" i="91"/>
  <c r="J191" i="84" s="1"/>
  <c r="J113" i="91"/>
  <c r="J189" i="84" s="1"/>
  <c r="J64" i="88"/>
  <c r="J231" i="84" s="1"/>
  <c r="J64" i="87"/>
  <c r="J61" i="88"/>
  <c r="J220" i="84" s="1"/>
  <c r="J61" i="87"/>
  <c r="J112" i="91"/>
  <c r="J188" i="84" s="1"/>
  <c r="J73" i="91"/>
  <c r="J97" i="84" s="1"/>
  <c r="J111" i="91"/>
  <c r="J176" i="84" s="1"/>
  <c r="J53" i="91"/>
  <c r="J77" i="84" s="1"/>
  <c r="J51" i="91"/>
  <c r="J75" i="84" s="1"/>
  <c r="J50" i="91"/>
  <c r="J74" i="84" s="1"/>
  <c r="J49" i="91"/>
  <c r="J73" i="84" s="1"/>
  <c r="J48" i="91"/>
  <c r="J72" i="84" s="1"/>
  <c r="J47" i="91"/>
  <c r="J71" i="84" s="1"/>
  <c r="J46" i="91"/>
  <c r="J70" i="84" s="1"/>
  <c r="J45" i="91"/>
  <c r="J69" i="84" s="1"/>
  <c r="J44" i="91"/>
  <c r="J68" i="84" s="1"/>
  <c r="J37" i="91"/>
  <c r="J61" i="84" s="1"/>
  <c r="J36" i="91"/>
  <c r="J60" i="84" s="1"/>
  <c r="J35" i="91"/>
  <c r="J59" i="84" s="1"/>
  <c r="J34" i="91"/>
  <c r="J58" i="84" s="1"/>
  <c r="J33" i="91"/>
  <c r="J57" i="84" s="1"/>
  <c r="J32" i="91"/>
  <c r="J56" i="84" s="1"/>
  <c r="J31" i="91"/>
  <c r="J55" i="84" s="1"/>
  <c r="J30" i="91"/>
  <c r="J54" i="84" s="1"/>
  <c r="J29" i="91"/>
  <c r="J53" i="84" s="1"/>
  <c r="J28" i="91"/>
  <c r="J52" i="84" s="1"/>
  <c r="J27" i="91"/>
  <c r="J51" i="84" s="1"/>
  <c r="J26" i="91"/>
  <c r="J50" i="84" s="1"/>
  <c r="J25" i="91"/>
  <c r="J49" i="84" s="1"/>
  <c r="J24" i="91"/>
  <c r="J48" i="84" s="1"/>
  <c r="J23" i="91"/>
  <c r="J47" i="84" s="1"/>
  <c r="J22" i="91"/>
  <c r="J46" i="84" s="1"/>
  <c r="J21" i="91"/>
  <c r="J45" i="84" s="1"/>
  <c r="J20" i="91"/>
  <c r="J44" i="84" s="1"/>
  <c r="J105" i="91"/>
  <c r="J168" i="84" s="1"/>
  <c r="J104" i="91"/>
  <c r="J167" i="84" s="1"/>
  <c r="J103" i="91"/>
  <c r="J166" i="84" s="1"/>
  <c r="J102" i="91"/>
  <c r="J165" i="84" s="1"/>
  <c r="J101" i="91"/>
  <c r="J164" i="84" s="1"/>
  <c r="J136" i="91"/>
  <c r="J219" i="84" s="1"/>
  <c r="J100" i="91"/>
  <c r="J163" i="84" s="1"/>
  <c r="J16" i="91"/>
  <c r="J40" i="84" s="1"/>
  <c r="J15" i="91"/>
  <c r="J39" i="84" s="1"/>
  <c r="J99" i="91"/>
  <c r="J161" i="84" s="1"/>
  <c r="J67" i="91"/>
  <c r="J91" i="84" s="1"/>
  <c r="J66" i="91"/>
  <c r="J90" i="84" s="1"/>
  <c r="J125" i="91"/>
  <c r="J203" i="84" s="1"/>
  <c r="J65" i="91"/>
  <c r="J89" i="84" s="1"/>
  <c r="Q157" i="84"/>
  <c r="R157" i="84"/>
  <c r="S157" i="84"/>
  <c r="Q158" i="84"/>
  <c r="R158" i="84"/>
  <c r="S158" i="84"/>
  <c r="P158" i="84"/>
  <c r="P157" i="84"/>
  <c r="J46" i="90"/>
  <c r="J158" i="84" s="1"/>
  <c r="J45" i="90"/>
  <c r="J157" i="84" s="1"/>
  <c r="Q155" i="84"/>
  <c r="R155" i="84"/>
  <c r="S155" i="84"/>
  <c r="P155" i="84"/>
  <c r="J45" i="89"/>
  <c r="J155" i="84" s="1"/>
  <c r="Q145" i="84" l="1"/>
  <c r="R145" i="84"/>
  <c r="S145" i="84"/>
  <c r="P145" i="84"/>
  <c r="P140" i="84"/>
  <c r="J132" i="91"/>
  <c r="J214" i="84" s="1"/>
  <c r="J43" i="91"/>
  <c r="J67" i="84" s="1"/>
  <c r="J126" i="91"/>
  <c r="J204" i="84" s="1"/>
  <c r="Q141" i="84"/>
  <c r="R141" i="84"/>
  <c r="S141" i="84"/>
  <c r="Q142" i="84"/>
  <c r="R142" i="84"/>
  <c r="S142" i="84"/>
  <c r="Q143" i="84"/>
  <c r="R143" i="84"/>
  <c r="S143" i="84"/>
  <c r="P142" i="84"/>
  <c r="P143" i="84"/>
  <c r="P141" i="84"/>
  <c r="J95" i="91"/>
  <c r="J143" i="84" s="1"/>
  <c r="J94" i="91"/>
  <c r="J142" i="84" s="1"/>
  <c r="J93" i="91"/>
  <c r="J141" i="84" s="1"/>
  <c r="J44" i="90"/>
  <c r="J138" i="84" s="1"/>
  <c r="P230" i="84" l="1"/>
  <c r="J67" i="81"/>
  <c r="J92" i="91" l="1"/>
  <c r="J115" i="84" s="1"/>
  <c r="J91" i="91" l="1"/>
  <c r="J114" i="84" s="1"/>
  <c r="J90" i="91"/>
  <c r="J113" i="84" l="1"/>
  <c r="J63" i="81"/>
  <c r="J45" i="81"/>
  <c r="J97" i="91" l="1"/>
  <c r="J145" i="84" s="1"/>
  <c r="J89" i="91" l="1"/>
  <c r="J140" i="84" s="1"/>
  <c r="J135" i="91" l="1"/>
  <c r="J217" i="84" s="1"/>
  <c r="J46" i="89" l="1"/>
  <c r="J156" i="84" s="1"/>
  <c r="J140" i="91"/>
  <c r="J229" i="84" s="1"/>
  <c r="J77" i="91" l="1"/>
  <c r="C71" i="90"/>
  <c r="C73" i="90" s="1"/>
  <c r="J38" i="90"/>
  <c r="Q20" i="84"/>
  <c r="C71" i="89"/>
  <c r="C73" i="89" s="1"/>
  <c r="J38" i="89"/>
  <c r="C70" i="88"/>
  <c r="C71" i="88" s="1"/>
  <c r="J38" i="88"/>
  <c r="P18" i="84"/>
  <c r="O142" i="91" l="1"/>
  <c r="O21" i="84"/>
  <c r="P67" i="90"/>
  <c r="P20" i="84"/>
  <c r="T67" i="90"/>
  <c r="T20" i="84"/>
  <c r="X67" i="90"/>
  <c r="X20" i="84"/>
  <c r="AB67" i="90"/>
  <c r="AB20" i="84"/>
  <c r="R67" i="90"/>
  <c r="R20" i="84"/>
  <c r="V67" i="90"/>
  <c r="V20" i="84"/>
  <c r="Z67" i="90"/>
  <c r="Z20" i="84"/>
  <c r="O67" i="90"/>
  <c r="O20" i="84"/>
  <c r="S67" i="90"/>
  <c r="S20" i="84"/>
  <c r="W67" i="90"/>
  <c r="W20" i="84"/>
  <c r="AA67" i="90"/>
  <c r="AA20" i="84"/>
  <c r="U67" i="90"/>
  <c r="U20" i="84"/>
  <c r="Y67" i="90"/>
  <c r="Y20" i="84"/>
  <c r="AC67" i="90"/>
  <c r="AC20" i="84"/>
  <c r="R66" i="88"/>
  <c r="R18" i="84"/>
  <c r="V66" i="88"/>
  <c r="V18" i="84"/>
  <c r="Z66" i="88"/>
  <c r="Z18" i="84"/>
  <c r="O66" i="88"/>
  <c r="O18" i="84"/>
  <c r="S66" i="88"/>
  <c r="S18" i="84"/>
  <c r="W66" i="88"/>
  <c r="W18" i="84"/>
  <c r="AA66" i="88"/>
  <c r="AA18" i="84"/>
  <c r="T66" i="88"/>
  <c r="T18" i="84"/>
  <c r="X66" i="88"/>
  <c r="X18" i="84"/>
  <c r="AB66" i="88"/>
  <c r="AB18" i="84"/>
  <c r="Q66" i="88"/>
  <c r="Q18" i="84"/>
  <c r="U66" i="88"/>
  <c r="U18" i="84"/>
  <c r="Y66" i="88"/>
  <c r="Y18" i="84"/>
  <c r="AC66" i="88"/>
  <c r="AC18" i="84"/>
  <c r="Q67" i="89"/>
  <c r="Q19" i="84"/>
  <c r="Y67" i="89"/>
  <c r="Y19" i="84"/>
  <c r="O67" i="89"/>
  <c r="O19" i="84"/>
  <c r="S67" i="89"/>
  <c r="S19" i="84"/>
  <c r="W67" i="89"/>
  <c r="W19" i="84"/>
  <c r="P67" i="89"/>
  <c r="P19" i="84"/>
  <c r="T67" i="89"/>
  <c r="T19" i="84"/>
  <c r="X67" i="89"/>
  <c r="X19" i="84"/>
  <c r="AB67" i="89"/>
  <c r="AB19" i="84"/>
  <c r="U67" i="89"/>
  <c r="U19" i="84"/>
  <c r="AC67" i="89"/>
  <c r="AC19" i="84"/>
  <c r="R67" i="89"/>
  <c r="R19" i="84"/>
  <c r="V67" i="89"/>
  <c r="V19" i="84"/>
  <c r="Z67" i="89"/>
  <c r="Z19" i="84"/>
  <c r="AA67" i="89"/>
  <c r="AA19" i="84"/>
  <c r="J66" i="88"/>
  <c r="J67" i="90"/>
  <c r="J142" i="91"/>
  <c r="J67" i="89"/>
  <c r="J12" i="90"/>
  <c r="J20" i="90" s="1"/>
  <c r="J12" i="89"/>
  <c r="J20" i="89" s="1"/>
  <c r="C72" i="88"/>
  <c r="J12" i="88"/>
  <c r="J20" i="88" s="1"/>
  <c r="Q67" i="90"/>
  <c r="C72" i="90"/>
  <c r="C72" i="89"/>
  <c r="P66" i="88"/>
  <c r="C70" i="87"/>
  <c r="C71" i="87" s="1"/>
  <c r="J38" i="87"/>
  <c r="P17" i="84"/>
  <c r="J20" i="84" l="1"/>
  <c r="J19" i="84"/>
  <c r="J18" i="84"/>
  <c r="T66" i="87"/>
  <c r="T17" i="84"/>
  <c r="X66" i="87"/>
  <c r="X17" i="84"/>
  <c r="AB66" i="87"/>
  <c r="AB17" i="84"/>
  <c r="Q66" i="87"/>
  <c r="Q17" i="84"/>
  <c r="U66" i="87"/>
  <c r="U17" i="84"/>
  <c r="Y66" i="87"/>
  <c r="Y17" i="84"/>
  <c r="AC66" i="87"/>
  <c r="AC17" i="84"/>
  <c r="R66" i="87"/>
  <c r="R17" i="84"/>
  <c r="V66" i="87"/>
  <c r="V17" i="84"/>
  <c r="Z66" i="87"/>
  <c r="Z17" i="84"/>
  <c r="O66" i="87"/>
  <c r="O17" i="84"/>
  <c r="S66" i="87"/>
  <c r="S17" i="84"/>
  <c r="W66" i="87"/>
  <c r="W17" i="84"/>
  <c r="AA66" i="87"/>
  <c r="AA17" i="84"/>
  <c r="J66" i="87"/>
  <c r="J12" i="87"/>
  <c r="J20" i="87" s="1"/>
  <c r="C72" i="87"/>
  <c r="P66" i="87"/>
  <c r="J17" i="84" l="1"/>
  <c r="Q14" i="84" l="1"/>
  <c r="O65" i="86" l="1"/>
  <c r="O16" i="84"/>
  <c r="S65" i="86"/>
  <c r="S16" i="84"/>
  <c r="W65" i="86"/>
  <c r="W16" i="84"/>
  <c r="AA65" i="86"/>
  <c r="AA16" i="84"/>
  <c r="P65" i="86"/>
  <c r="P16" i="84"/>
  <c r="T65" i="86"/>
  <c r="T16" i="84"/>
  <c r="X65" i="86"/>
  <c r="X16" i="84"/>
  <c r="AB65" i="86"/>
  <c r="AB16" i="84"/>
  <c r="Q65" i="86"/>
  <c r="Q16" i="84"/>
  <c r="U65" i="86"/>
  <c r="U16" i="84"/>
  <c r="Y65" i="86"/>
  <c r="Y16" i="84"/>
  <c r="AC65" i="86"/>
  <c r="AC16" i="84"/>
  <c r="R65" i="86"/>
  <c r="R16" i="84"/>
  <c r="V65" i="86"/>
  <c r="V16" i="84"/>
  <c r="Z65" i="86"/>
  <c r="Z16" i="84"/>
  <c r="V64" i="85"/>
  <c r="V15" i="84"/>
  <c r="AB64" i="85"/>
  <c r="AB15" i="84"/>
  <c r="R64" i="85"/>
  <c r="R15" i="84"/>
  <c r="Z64" i="85"/>
  <c r="Z15" i="84"/>
  <c r="O64" i="85"/>
  <c r="O15" i="84"/>
  <c r="S64" i="85"/>
  <c r="S15" i="84"/>
  <c r="W64" i="85"/>
  <c r="W15" i="84"/>
  <c r="AA64" i="85"/>
  <c r="AA15" i="84"/>
  <c r="P64" i="85"/>
  <c r="P15" i="84"/>
  <c r="T64" i="85"/>
  <c r="T15" i="84"/>
  <c r="X64" i="85"/>
  <c r="X15" i="84"/>
  <c r="Q64" i="85"/>
  <c r="Q15" i="84"/>
  <c r="U64" i="85"/>
  <c r="U15" i="84"/>
  <c r="Y64" i="85"/>
  <c r="Y15" i="84"/>
  <c r="AC64" i="85"/>
  <c r="AC15" i="84"/>
  <c r="P65" i="82"/>
  <c r="P14" i="84"/>
  <c r="T65" i="82"/>
  <c r="T14" i="84"/>
  <c r="X65" i="82"/>
  <c r="X14" i="84"/>
  <c r="AB65" i="82"/>
  <c r="AB14" i="84"/>
  <c r="U65" i="82"/>
  <c r="U14" i="84"/>
  <c r="Y65" i="82"/>
  <c r="Y14" i="84"/>
  <c r="AC65" i="82"/>
  <c r="AC14" i="84"/>
  <c r="R65" i="82"/>
  <c r="R14" i="84"/>
  <c r="V65" i="82"/>
  <c r="V14" i="84"/>
  <c r="Z65" i="82"/>
  <c r="Z14" i="84"/>
  <c r="O65" i="82"/>
  <c r="O14" i="84"/>
  <c r="S65" i="82"/>
  <c r="S14" i="84"/>
  <c r="W65" i="82"/>
  <c r="W14" i="84"/>
  <c r="AA65" i="82"/>
  <c r="AA14" i="84"/>
  <c r="J65" i="82"/>
  <c r="J12" i="82"/>
  <c r="J20" i="82" s="1"/>
  <c r="Q65" i="82"/>
  <c r="J12" i="85"/>
  <c r="J20" i="85" s="1"/>
  <c r="J64" i="85"/>
  <c r="J38" i="85"/>
  <c r="J101" i="84"/>
  <c r="J12" i="86"/>
  <c r="J20" i="86" s="1"/>
  <c r="J65" i="86"/>
  <c r="J38" i="86"/>
  <c r="J38" i="82"/>
  <c r="C68" i="83"/>
  <c r="O64" i="83" l="1"/>
  <c r="O13" i="84"/>
  <c r="W64" i="83"/>
  <c r="W13" i="84"/>
  <c r="X64" i="83"/>
  <c r="X13" i="84"/>
  <c r="Q64" i="83"/>
  <c r="Q13" i="84"/>
  <c r="U64" i="83"/>
  <c r="U13" i="84"/>
  <c r="Y64" i="83"/>
  <c r="Y13" i="84"/>
  <c r="AC64" i="83"/>
  <c r="AC13" i="84"/>
  <c r="S64" i="83"/>
  <c r="S13" i="84"/>
  <c r="AA64" i="83"/>
  <c r="AA13" i="84"/>
  <c r="P64" i="83"/>
  <c r="P13" i="84"/>
  <c r="T64" i="83"/>
  <c r="T13" i="84"/>
  <c r="AB64" i="83"/>
  <c r="AB13" i="84"/>
  <c r="R64" i="83"/>
  <c r="R13" i="84"/>
  <c r="V64" i="83"/>
  <c r="V13" i="84"/>
  <c r="Z64" i="83"/>
  <c r="Z13" i="84"/>
  <c r="J16" i="84"/>
  <c r="J15" i="84"/>
  <c r="J14" i="84"/>
  <c r="J69" i="81"/>
  <c r="J64" i="83"/>
  <c r="J38" i="83"/>
  <c r="J12" i="83"/>
  <c r="J20" i="83" s="1"/>
  <c r="J233" i="84" l="1"/>
  <c r="J13" i="84"/>
  <c r="C69" i="86" l="1"/>
  <c r="C71" i="86" l="1"/>
  <c r="C70" i="86"/>
  <c r="J79" i="84" l="1"/>
  <c r="C68" i="85" l="1"/>
  <c r="R69" i="81" l="1"/>
  <c r="R12" i="84"/>
  <c r="U69" i="81"/>
  <c r="U12" i="84"/>
  <c r="AA69" i="81"/>
  <c r="AA12" i="84"/>
  <c r="W69" i="81"/>
  <c r="W12" i="84"/>
  <c r="O69" i="81"/>
  <c r="O12" i="84"/>
  <c r="Q69" i="81"/>
  <c r="Q12" i="84"/>
  <c r="Z69" i="81"/>
  <c r="Z12" i="84"/>
  <c r="V69" i="81"/>
  <c r="V12" i="84"/>
  <c r="P69" i="81"/>
  <c r="P12" i="84"/>
  <c r="T69" i="81"/>
  <c r="T12" i="84"/>
  <c r="Y69" i="81"/>
  <c r="Y12" i="84"/>
  <c r="S69" i="81"/>
  <c r="S12" i="84"/>
  <c r="AB69" i="81"/>
  <c r="AB12" i="84"/>
  <c r="X69" i="81"/>
  <c r="X12" i="84"/>
  <c r="AC69" i="81"/>
  <c r="AC12" i="84"/>
  <c r="C69" i="85"/>
  <c r="C70" i="85"/>
  <c r="O233" i="84" l="1"/>
  <c r="J12" i="84"/>
  <c r="C69" i="82"/>
  <c r="C69" i="83" l="1"/>
  <c r="C70" i="82"/>
  <c r="C73" i="81"/>
  <c r="C74" i="81" l="1"/>
  <c r="J12" i="81"/>
  <c r="C70" i="83"/>
  <c r="C71" i="82"/>
  <c r="C75" i="81"/>
  <c r="J38" i="81" l="1"/>
  <c r="J20" i="81"/>
  <c r="J70" i="109"/>
  <c r="K233" i="84" l="1"/>
  <c r="Y12" i="91"/>
  <c r="Y142" i="91" s="1"/>
  <c r="V12" i="91"/>
  <c r="V21" i="84" s="1"/>
  <c r="V233" i="84" s="1"/>
  <c r="P12" i="91"/>
  <c r="T12" i="91"/>
  <c r="T142" i="91" s="1"/>
  <c r="T21" i="84"/>
  <c r="T233" i="84" s="1"/>
  <c r="Q12" i="91"/>
  <c r="Q142" i="91" s="1"/>
  <c r="Z12" i="91"/>
  <c r="Z142" i="91" s="1"/>
  <c r="AA12" i="91"/>
  <c r="AA21" i="84" s="1"/>
  <c r="AA233" i="84" s="1"/>
  <c r="R12" i="91"/>
  <c r="R142" i="91" s="1"/>
  <c r="W12" i="91"/>
  <c r="W142" i="91" s="1"/>
  <c r="X12" i="91"/>
  <c r="X21" i="84" s="1"/>
  <c r="X233" i="84" s="1"/>
  <c r="S12" i="91"/>
  <c r="S21" i="84" s="1"/>
  <c r="S233" i="84" s="1"/>
  <c r="AC12" i="91"/>
  <c r="AC142" i="91" s="1"/>
  <c r="AB12" i="91"/>
  <c r="AB142" i="91" s="1"/>
  <c r="AB21" i="84"/>
  <c r="AB233" i="84"/>
  <c r="C148" i="91"/>
  <c r="C239" i="84" s="1"/>
  <c r="U12" i="91"/>
  <c r="U142" i="91" s="1"/>
  <c r="U21" i="84"/>
  <c r="U233" i="84"/>
  <c r="R21" i="84" l="1"/>
  <c r="R233" i="84" s="1"/>
  <c r="Z21" i="84"/>
  <c r="Z233" i="84" s="1"/>
  <c r="Y21" i="84"/>
  <c r="Y233" i="84" s="1"/>
  <c r="X142" i="91"/>
  <c r="S142" i="91"/>
  <c r="AC21" i="84"/>
  <c r="AC233" i="84" s="1"/>
  <c r="W21" i="84"/>
  <c r="W233" i="84" s="1"/>
  <c r="Q21" i="84"/>
  <c r="Q233" i="84" s="1"/>
  <c r="J12" i="91"/>
  <c r="J55" i="91" s="1"/>
  <c r="P142" i="91"/>
  <c r="C149" i="91"/>
  <c r="C240" i="84" s="1"/>
  <c r="V142" i="91"/>
  <c r="AA142" i="91"/>
  <c r="C237" i="84"/>
  <c r="P21" i="84"/>
  <c r="J21" i="84" l="1"/>
  <c r="P233" i="84"/>
</calcChain>
</file>

<file path=xl/sharedStrings.xml><?xml version="1.0" encoding="utf-8"?>
<sst xmlns="http://schemas.openxmlformats.org/spreadsheetml/2006/main" count="3328" uniqueCount="272">
  <si>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</si>
  <si>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</si>
  <si>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</si>
  <si>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</si>
  <si>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</si>
  <si>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</si>
  <si>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</si>
  <si>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</si>
  <si>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</si>
  <si>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</si>
  <si>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</si>
  <si>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</si>
  <si>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</si>
  <si>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</si>
  <si>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</si>
  <si>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</si>
  <si>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</si>
  <si>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</si>
  <si>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</si>
  <si>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</si>
  <si>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</si>
  <si>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</si>
  <si>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</si>
  <si>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</si>
  <si>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</si>
  <si>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</si>
  <si>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</si>
  <si>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</si>
  <si>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</si>
  <si>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</si>
  <si>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</si>
  <si>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</si>
  <si>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</si>
  <si>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</si>
  <si>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</si>
  <si>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</si>
  <si>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</si>
  <si>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</si>
  <si>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</si>
  <si>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</si>
  <si>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</si>
  <si>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</si>
  <si>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</si>
  <si>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</si>
  <si>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</si>
  <si>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</si>
  <si>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</si>
  <si>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</si>
  <si>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</si>
  <si>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</si>
  <si>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</si>
  <si>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</si>
  <si>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</si>
  <si>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</si>
  <si>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</si>
  <si>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</si>
  <si>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BABOSDÖBRÉTE</t>
  </si>
  <si>
    <t>11-32054-1-010-00-14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</si>
  <si>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</si>
  <si>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</si>
  <si>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</si>
  <si>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</si>
  <si>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</si>
  <si>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</si>
  <si>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</si>
  <si>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</si>
  <si>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</si>
  <si>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</si>
  <si>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</si>
  <si>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</si>
  <si>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</si>
  <si>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</si>
  <si>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</si>
  <si>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</si>
  <si>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</si>
  <si>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</si>
  <si>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</si>
  <si>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</si>
  <si>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</si>
  <si>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</si>
  <si>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</si>
  <si>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</si>
  <si>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</si>
  <si>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</si>
  <si>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</si>
  <si>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</si>
  <si>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</si>
  <si>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</si>
  <si>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</si>
  <si>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</si>
  <si>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</si>
  <si>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</si>
  <si>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</si>
  <si>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</si>
  <si>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</si>
  <si>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</si>
  <si>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</si>
  <si>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</si>
  <si>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</si>
  <si>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</si>
  <si>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</si>
  <si>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</si>
  <si>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</si>
  <si>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</si>
  <si>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</si>
  <si>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</si>
  <si>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</si>
  <si>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</si>
  <si>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</si>
  <si>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</si>
  <si>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</si>
  <si>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</si>
  <si>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</si>
  <si>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</si>
  <si>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</si>
  <si>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</si>
  <si>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</si>
  <si>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</si>
  <si>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</si>
  <si>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</si>
  <si>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74 - 76. út</t>
  </si>
  <si>
    <t>csomópont rekonstrukció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</si>
  <si>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</si>
  <si>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</si>
  <si>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</si>
  <si>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</si>
  <si>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</si>
  <si>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</si>
  <si>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</si>
  <si>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</si>
  <si>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</si>
  <si>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</si>
  <si>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</si>
  <si>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</si>
  <si>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</si>
  <si>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</si>
  <si>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</si>
  <si>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</si>
  <si>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</si>
  <si>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</si>
  <si>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</si>
  <si>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</si>
  <si>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</si>
  <si>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</si>
  <si>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</si>
  <si>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</si>
  <si>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</si>
  <si>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</si>
  <si>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</si>
  <si>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</si>
  <si>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</si>
  <si>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</si>
  <si>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</si>
  <si>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</si>
  <si>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</si>
  <si>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</si>
  <si>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</si>
  <si>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</si>
  <si>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</si>
  <si>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</si>
  <si>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</si>
  <si>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</si>
  <si>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</si>
  <si>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</si>
  <si>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</si>
  <si>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</si>
  <si>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</si>
  <si>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 xml:space="preserve">tervezett gerincvezeték csere </t>
  </si>
  <si>
    <t>BAGOD</t>
  </si>
  <si>
    <t>ellátásért felelős / ellátásért felelősök képviselője / víziközmű-szolgáltató *</t>
  </si>
  <si>
    <t>Bagod</t>
  </si>
  <si>
    <t>Bagod  - Zalaboldogfa</t>
  </si>
  <si>
    <t>gerincvezeték csere (d225 275 fm) II. ütem</t>
  </si>
  <si>
    <t>-</t>
  </si>
  <si>
    <t>gerincvezeték csere (d225 825 fm) III-IV. ütem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</si>
  <si>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</si>
  <si>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</si>
  <si>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</si>
  <si>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</si>
  <si>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</si>
  <si>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</si>
  <si>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</si>
  <si>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</si>
  <si>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</si>
  <si>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</si>
  <si>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</si>
  <si>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</si>
  <si>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</si>
  <si>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</si>
  <si>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</si>
  <si>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</si>
  <si>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</si>
  <si>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</si>
  <si>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</si>
  <si>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</si>
  <si>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</si>
  <si>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</si>
  <si>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</si>
  <si>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</si>
  <si>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</si>
  <si>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</si>
  <si>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</si>
  <si>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</si>
  <si>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</si>
  <si>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</si>
  <si>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</si>
  <si>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</si>
  <si>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</si>
  <si>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</si>
  <si>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</si>
  <si>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</si>
  <si>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</si>
  <si>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</si>
  <si>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</si>
  <si>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</si>
  <si>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</si>
  <si>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</si>
  <si>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csőhíd csere (NA100 6 fm) előtakarékoskodás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</si>
  <si>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</si>
  <si>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</si>
  <si>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</si>
  <si>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</si>
  <si>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</si>
  <si>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</si>
  <si>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</si>
  <si>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Becsölgye</t>
  </si>
  <si>
    <t>Becsvölgye tulajdonosközösség</t>
  </si>
  <si>
    <t>Kustánszeg víztorony</t>
  </si>
  <si>
    <t>Elektromos és irányítástechnikai felújítás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</si>
  <si>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</si>
  <si>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</si>
  <si>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</si>
  <si>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</si>
  <si>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</si>
  <si>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</si>
  <si>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tervezett ivóvízvezeték rekonstrukció</t>
  </si>
  <si>
    <t>gerincvezetékek szerelvényeinek ütemezett cseréje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</si>
  <si>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</si>
  <si>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</si>
  <si>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</si>
  <si>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</si>
  <si>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</si>
  <si>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</si>
  <si>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</si>
  <si>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</si>
  <si>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</si>
  <si>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</si>
  <si>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</si>
  <si>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Nagykutas tulajdonosközösség</t>
  </si>
  <si>
    <t>Babosdöbréte tulajdonosközösség</t>
  </si>
  <si>
    <t>Forrás       2019 évre</t>
  </si>
  <si>
    <t>Gördülő fejlesztési terv a 2019 - 2033 időszakra</t>
  </si>
  <si>
    <t>2019 évre a fejlesztési forrás biztosított</t>
  </si>
  <si>
    <t>Használati díj (2019)</t>
  </si>
  <si>
    <t>Használati díj (2020-2023)</t>
  </si>
  <si>
    <t>Használati díj (2024-2033)</t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</si>
  <si>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</si>
  <si>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</si>
  <si>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gerincvezeték csere (közig. Határon belül, 100 fm) II. ütem</t>
  </si>
  <si>
    <t>Zalaegerszeg, egerszeghegyi tároló töltővezeték</t>
  </si>
  <si>
    <t>ivóvízvezeték rekonstrukció</t>
  </si>
  <si>
    <t>ivóvízvezeték rekonstrukció (d110 1077 fm)</t>
  </si>
  <si>
    <t>Zalaegerszeg Csertán - Landorhegyi - Űrhajós - Déryné utcák között</t>
  </si>
  <si>
    <t>Zalaegerszeg 26. sz. kút</t>
  </si>
  <si>
    <t>irányítástechnikai rekonstrukció</t>
  </si>
  <si>
    <t>Zalaegerszeg Csácsi hegyi 1. sz. átemelő</t>
  </si>
  <si>
    <t>tartalékkeret képzése rekonstrukcióra</t>
  </si>
  <si>
    <t>Zalaegerszeg Kosztolányi u. (Petőfi u.; Berzsenyi u . Csomópontok)</t>
  </si>
  <si>
    <t>2018 áthúzódó forrás</t>
  </si>
  <si>
    <t xml:space="preserve">Zalaegerszeg Perlaki u. </t>
  </si>
  <si>
    <t>Zalaegerszeg Czobor I-II. ütem (Köztársaság- Czobor- Olajmunkás összekötés)</t>
  </si>
  <si>
    <t>tervezett szivattyú cserék és felújítások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</si>
</sst>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8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3" fontId="7" fillId="5" borderId="2" xfId="0" applyNumberFormat="1" applyFont="1" applyFill="1" applyBorder="1" applyAlignment="1">
      <alignment vertical="center"/>
    </xf>
    <xf numFmtId="3" fontId="7" fillId="5" borderId="14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0" fontId="7" fillId="0" borderId="3" xfId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26" xfId="1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64" fontId="8" fillId="0" borderId="35" xfId="1" applyNumberFormat="1" applyFont="1" applyFill="1" applyBorder="1" applyAlignment="1">
      <alignment horizontal="center" vertical="center"/>
    </xf>
    <xf numFmtId="164" fontId="8" fillId="0" borderId="33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8" fillId="0" borderId="30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14" fillId="0" borderId="3" xfId="1" applyFont="1" applyFill="1" applyBorder="1" applyAlignment="1">
      <alignment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5D9F1"/>
      <color rgb="FFFDE9D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60" activePane="bottomLeft" state="frozen"/>
      <selection activeCell="A9" sqref="A9:XFD12"/>
      <selection pane="bottomLeft" activeCell="A12" sqref="A1:C1048576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5.710937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56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58</v>
      </c>
      <c r="J12" s="190">
        <f t="shared" ref="J12" si="0">SUM(O12:AC12)</f>
        <v>2058.75</v>
      </c>
      <c r="K12" s="70"/>
      <c r="L12" s="208">
        <v>43466</v>
      </c>
      <c r="M12" s="208">
        <v>48944</v>
      </c>
      <c r="N12" s="72"/>
      <c r="O12" s="1">
        <f t="shared" ref="O12:AC12" si="1">0.15*$K$69</f>
        <v>137.25</v>
      </c>
      <c r="P12" s="2">
        <f t="shared" si="1"/>
        <v>137.25</v>
      </c>
      <c r="Q12" s="2">
        <f t="shared" si="1"/>
        <v>137.25</v>
      </c>
      <c r="R12" s="2">
        <f t="shared" si="1"/>
        <v>137.25</v>
      </c>
      <c r="S12" s="2">
        <f t="shared" si="1"/>
        <v>137.25</v>
      </c>
      <c r="T12" s="3">
        <f t="shared" si="1"/>
        <v>137.25</v>
      </c>
      <c r="U12" s="3">
        <f t="shared" si="1"/>
        <v>137.25</v>
      </c>
      <c r="V12" s="3">
        <f t="shared" si="1"/>
        <v>137.25</v>
      </c>
      <c r="W12" s="3">
        <f t="shared" si="1"/>
        <v>137.25</v>
      </c>
      <c r="X12" s="3">
        <f t="shared" si="1"/>
        <v>137.25</v>
      </c>
      <c r="Y12" s="3">
        <f t="shared" si="1"/>
        <v>137.25</v>
      </c>
      <c r="Z12" s="3">
        <f t="shared" si="1"/>
        <v>137.25</v>
      </c>
      <c r="AA12" s="3">
        <f t="shared" si="1"/>
        <v>137.25</v>
      </c>
      <c r="AB12" s="3">
        <f t="shared" si="1"/>
        <v>137.25</v>
      </c>
      <c r="AC12" s="4">
        <f t="shared" si="1"/>
        <v>137.25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s="91" customFormat="1" ht="15.75" thickBot="1" x14ac:dyDescent="0.3">
      <c r="A19" s="175"/>
      <c r="B19" s="83"/>
      <c r="C19" s="84"/>
      <c r="D19" s="99"/>
      <c r="E19" s="84"/>
      <c r="F19" s="103"/>
      <c r="G19" s="84"/>
      <c r="H19" s="87"/>
      <c r="I19" s="189"/>
      <c r="J19" s="190"/>
      <c r="K19" s="87"/>
      <c r="L19" s="89"/>
      <c r="M19" s="89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2058.75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19" customFormat="1" ht="90" x14ac:dyDescent="0.25">
      <c r="A44" s="175"/>
      <c r="B44" s="64"/>
      <c r="C44" s="88" t="s">
        <v>58</v>
      </c>
      <c r="D44" s="88" t="s">
        <v>100</v>
      </c>
      <c r="E44" s="46" t="s">
        <v>80</v>
      </c>
      <c r="F44" s="46" t="s">
        <v>87</v>
      </c>
      <c r="G44" s="46" t="s">
        <v>82</v>
      </c>
      <c r="H44" s="117"/>
      <c r="I44" s="189" t="s">
        <v>58</v>
      </c>
      <c r="J44" s="190">
        <f t="shared" ref="J44" si="2">SUM(O44:AC44)</f>
        <v>778</v>
      </c>
      <c r="K44" s="70"/>
      <c r="L44" s="118">
        <v>43466</v>
      </c>
      <c r="M44" s="89">
        <v>43830</v>
      </c>
      <c r="N44" s="148" t="s">
        <v>25</v>
      </c>
      <c r="O44" s="50">
        <v>778</v>
      </c>
      <c r="P44" s="37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45" customFormat="1" ht="90" x14ac:dyDescent="0.25">
      <c r="A45" s="175"/>
      <c r="B45" s="83"/>
      <c r="C45" s="143" t="s">
        <v>58</v>
      </c>
      <c r="D45" s="88" t="s">
        <v>100</v>
      </c>
      <c r="E45" s="46" t="s">
        <v>80</v>
      </c>
      <c r="F45" s="46" t="s">
        <v>87</v>
      </c>
      <c r="G45" s="46" t="s">
        <v>82</v>
      </c>
      <c r="H45" s="87"/>
      <c r="I45" s="189" t="s">
        <v>58</v>
      </c>
      <c r="J45" s="190">
        <f t="shared" ref="J45" si="3">SUM(O45:AC45)</f>
        <v>341</v>
      </c>
      <c r="K45" s="87"/>
      <c r="L45" s="89">
        <v>45017</v>
      </c>
      <c r="M45" s="89">
        <v>45291</v>
      </c>
      <c r="N45" s="144" t="s">
        <v>26</v>
      </c>
      <c r="O45" s="47"/>
      <c r="P45" s="37"/>
      <c r="Q45" s="37"/>
      <c r="R45" s="37"/>
      <c r="S45" s="37">
        <v>341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5" customFormat="1" ht="90" x14ac:dyDescent="0.25">
      <c r="A46" s="175"/>
      <c r="B46" s="83"/>
      <c r="C46" s="143" t="s">
        <v>58</v>
      </c>
      <c r="D46" s="88" t="s">
        <v>100</v>
      </c>
      <c r="E46" s="46" t="s">
        <v>80</v>
      </c>
      <c r="F46" s="46" t="s">
        <v>87</v>
      </c>
      <c r="G46" s="46" t="s">
        <v>82</v>
      </c>
      <c r="H46" s="87"/>
      <c r="I46" s="189" t="s">
        <v>58</v>
      </c>
      <c r="J46" s="190">
        <f t="shared" ref="J46" si="4">SUM(O46:AC46)</f>
        <v>5268</v>
      </c>
      <c r="K46" s="87"/>
      <c r="L46" s="89">
        <v>45383</v>
      </c>
      <c r="M46" s="89">
        <v>48334</v>
      </c>
      <c r="N46" s="144" t="s">
        <v>27</v>
      </c>
      <c r="O46" s="47"/>
      <c r="P46" s="37"/>
      <c r="Q46" s="37"/>
      <c r="R46" s="37"/>
      <c r="S46" s="37"/>
      <c r="T46" s="48">
        <v>562</v>
      </c>
      <c r="U46" s="48">
        <v>577</v>
      </c>
      <c r="V46" s="48">
        <v>577</v>
      </c>
      <c r="W46" s="48">
        <v>587</v>
      </c>
      <c r="X46" s="48">
        <v>547</v>
      </c>
      <c r="Y46" s="48">
        <v>687</v>
      </c>
      <c r="Z46" s="48">
        <v>577</v>
      </c>
      <c r="AA46" s="48">
        <v>577</v>
      </c>
      <c r="AB46" s="48">
        <v>577</v>
      </c>
      <c r="AC46" s="49"/>
    </row>
    <row r="47" spans="1:29" s="119" customFormat="1" x14ac:dyDescent="0.25">
      <c r="A47" s="170"/>
      <c r="B47" s="64"/>
      <c r="C47" s="65"/>
      <c r="D47" s="65"/>
      <c r="E47" s="65"/>
      <c r="F47" s="65"/>
      <c r="G47" s="65"/>
      <c r="H47" s="117"/>
      <c r="I47" s="189"/>
      <c r="J47" s="189"/>
      <c r="K47" s="70"/>
      <c r="L47" s="118"/>
      <c r="M47" s="71"/>
      <c r="N47" s="70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2</v>
      </c>
      <c r="C48" s="76"/>
      <c r="D48" s="76"/>
      <c r="E48" s="76"/>
      <c r="F48" s="76"/>
      <c r="G48" s="76"/>
      <c r="H48" s="81"/>
      <c r="I48" s="188"/>
      <c r="J48" s="188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52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0" t="s">
        <v>3</v>
      </c>
      <c r="C50" s="76"/>
      <c r="D50" s="76"/>
      <c r="E50" s="76"/>
      <c r="F50" s="76"/>
      <c r="G50" s="76"/>
      <c r="H50" s="81"/>
      <c r="I50" s="188"/>
      <c r="J50" s="201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x14ac:dyDescent="0.25">
      <c r="A51" s="170"/>
      <c r="B51" s="64"/>
      <c r="C51" s="120"/>
      <c r="D51" s="65"/>
      <c r="E51" s="22"/>
      <c r="F51" s="22"/>
      <c r="G51" s="22"/>
      <c r="H51" s="70"/>
      <c r="I51" s="189"/>
      <c r="J51" s="190"/>
      <c r="K51" s="70"/>
      <c r="L51" s="71"/>
      <c r="M51" s="71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1" t="s">
        <v>48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s="119" customFormat="1" x14ac:dyDescent="0.25">
      <c r="A53" s="181"/>
      <c r="B53" s="121" t="s">
        <v>1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207"/>
      <c r="F54" s="207"/>
      <c r="G54" s="207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2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207"/>
      <c r="F56" s="207"/>
      <c r="G56" s="207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3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4"/>
      <c r="B59" s="81" t="s">
        <v>49</v>
      </c>
      <c r="C59" s="76"/>
      <c r="D59" s="76"/>
      <c r="E59" s="76"/>
      <c r="F59" s="76"/>
      <c r="G59" s="76"/>
      <c r="H59" s="81"/>
      <c r="I59" s="188"/>
      <c r="J59" s="188"/>
      <c r="K59" s="81"/>
      <c r="L59" s="78"/>
      <c r="M59" s="78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98"/>
    </row>
    <row r="60" spans="1:29" s="119" customFormat="1" x14ac:dyDescent="0.25">
      <c r="A60" s="181"/>
      <c r="B60" s="121" t="s">
        <v>1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s="91" customFormat="1" x14ac:dyDescent="0.25">
      <c r="A61" s="175"/>
      <c r="B61" s="83"/>
      <c r="C61" s="88"/>
      <c r="D61" s="88"/>
      <c r="E61" s="88"/>
      <c r="F61" s="88"/>
      <c r="G61" s="88"/>
      <c r="H61" s="87"/>
      <c r="I61" s="189"/>
      <c r="J61" s="189"/>
      <c r="K61" s="87"/>
      <c r="L61" s="89"/>
      <c r="M61" s="89"/>
      <c r="N61" s="66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2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s="91" customFormat="1" ht="120" x14ac:dyDescent="0.25">
      <c r="A63" s="209"/>
      <c r="B63" s="83"/>
      <c r="C63" s="84" t="s">
        <v>96</v>
      </c>
      <c r="D63" s="86" t="s">
        <v>123</v>
      </c>
      <c r="E63" s="22" t="s">
        <v>124</v>
      </c>
      <c r="F63" s="85" t="s">
        <v>125</v>
      </c>
      <c r="G63" s="86" t="s">
        <v>126</v>
      </c>
      <c r="H63" s="87"/>
      <c r="I63" s="189" t="s">
        <v>58</v>
      </c>
      <c r="J63" s="190">
        <f t="shared" ref="J63" si="5">SUM(O63:AC63)</f>
        <v>2500</v>
      </c>
      <c r="K63" s="87"/>
      <c r="L63" s="89">
        <v>43831</v>
      </c>
      <c r="M63" s="89">
        <v>45291</v>
      </c>
      <c r="N63" s="90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91" customFormat="1" ht="120" x14ac:dyDescent="0.25">
      <c r="A64" s="175"/>
      <c r="B64" s="83"/>
      <c r="C64" s="84" t="s">
        <v>162</v>
      </c>
      <c r="D64" s="86" t="s">
        <v>163</v>
      </c>
      <c r="E64" s="22" t="s">
        <v>124</v>
      </c>
      <c r="F64" s="85" t="s">
        <v>125</v>
      </c>
      <c r="G64" s="86" t="s">
        <v>126</v>
      </c>
      <c r="H64" s="87"/>
      <c r="I64" s="189" t="s">
        <v>249</v>
      </c>
      <c r="J64" s="190">
        <f t="shared" ref="J64" si="6">SUM(O64:AC64)</f>
        <v>1322</v>
      </c>
      <c r="K64" s="87"/>
      <c r="L64" s="89">
        <v>47119</v>
      </c>
      <c r="M64" s="89">
        <v>47483</v>
      </c>
      <c r="N64" s="90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1322</v>
      </c>
      <c r="Z64" s="3"/>
      <c r="AA64" s="3"/>
      <c r="AB64" s="3"/>
      <c r="AC64" s="4"/>
    </row>
    <row r="65" spans="1:29" x14ac:dyDescent="0.25">
      <c r="A65" s="170"/>
      <c r="B65" s="64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9" customFormat="1" x14ac:dyDescent="0.25">
      <c r="A66" s="181"/>
      <c r="B66" s="121" t="s">
        <v>3</v>
      </c>
      <c r="C66" s="122"/>
      <c r="D66" s="122"/>
      <c r="E66" s="122"/>
      <c r="F66" s="122"/>
      <c r="G66" s="122"/>
      <c r="H66" s="123"/>
      <c r="I66" s="196"/>
      <c r="J66" s="196"/>
      <c r="K66" s="123"/>
      <c r="L66" s="124"/>
      <c r="M66" s="124"/>
      <c r="N66" s="127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6"/>
    </row>
    <row r="67" spans="1:29" s="91" customFormat="1" ht="120" x14ac:dyDescent="0.25">
      <c r="A67" s="186"/>
      <c r="B67" s="83"/>
      <c r="C67" s="84" t="s">
        <v>96</v>
      </c>
      <c r="D67" s="101" t="s">
        <v>97</v>
      </c>
      <c r="E67" s="22" t="s">
        <v>88</v>
      </c>
      <c r="F67" s="22" t="s">
        <v>98</v>
      </c>
      <c r="G67" s="22" t="s">
        <v>99</v>
      </c>
      <c r="H67" s="87"/>
      <c r="I67" s="189" t="s">
        <v>58</v>
      </c>
      <c r="J67" s="190">
        <f t="shared" ref="J67" si="7">SUM(O67:AC67)</f>
        <v>728</v>
      </c>
      <c r="K67" s="87"/>
      <c r="L67" s="89">
        <v>43922</v>
      </c>
      <c r="M67" s="89">
        <v>44196</v>
      </c>
      <c r="N67" s="90" t="s">
        <v>26</v>
      </c>
      <c r="O67" s="1"/>
      <c r="P67" s="2">
        <v>728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ht="15.75" thickBot="1" x14ac:dyDescent="0.3">
      <c r="A68" s="170"/>
      <c r="B68" s="159"/>
      <c r="C68" s="65"/>
      <c r="D68" s="65"/>
      <c r="E68" s="65"/>
      <c r="F68" s="65"/>
      <c r="G68" s="65"/>
      <c r="H68" s="70"/>
      <c r="I68" s="189"/>
      <c r="J68" s="189"/>
      <c r="K68" s="70"/>
      <c r="L68" s="71"/>
      <c r="M68" s="71"/>
      <c r="N68" s="112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2" customFormat="1" ht="15.75" thickBot="1" x14ac:dyDescent="0.3">
      <c r="A69" s="160"/>
      <c r="B69" s="105" t="s">
        <v>0</v>
      </c>
      <c r="C69" s="105"/>
      <c r="D69" s="105"/>
      <c r="E69" s="105"/>
      <c r="F69" s="105"/>
      <c r="G69" s="105"/>
      <c r="H69" s="105"/>
      <c r="I69" s="193"/>
      <c r="J69" s="193">
        <f>SUM(J42:J68)</f>
        <v>10937</v>
      </c>
      <c r="K69" s="202">
        <v>915</v>
      </c>
      <c r="L69" s="105"/>
      <c r="M69" s="105"/>
      <c r="N69" s="161"/>
      <c r="O69" s="16">
        <f t="shared" ref="O69:AC69" si="8">SUM(O11:O68)</f>
        <v>915.25</v>
      </c>
      <c r="P69" s="17">
        <f t="shared" si="8"/>
        <v>1605.25</v>
      </c>
      <c r="Q69" s="17">
        <f t="shared" si="8"/>
        <v>868.25</v>
      </c>
      <c r="R69" s="17">
        <f t="shared" si="8"/>
        <v>902.25</v>
      </c>
      <c r="S69" s="17">
        <f t="shared" si="8"/>
        <v>742.25</v>
      </c>
      <c r="T69" s="18">
        <f t="shared" si="8"/>
        <v>699.25</v>
      </c>
      <c r="U69" s="18">
        <f t="shared" si="8"/>
        <v>714.25</v>
      </c>
      <c r="V69" s="18">
        <f t="shared" si="8"/>
        <v>714.25</v>
      </c>
      <c r="W69" s="18">
        <f t="shared" si="8"/>
        <v>724.25</v>
      </c>
      <c r="X69" s="18">
        <f t="shared" si="8"/>
        <v>684.25</v>
      </c>
      <c r="Y69" s="18">
        <f t="shared" si="8"/>
        <v>2146.25</v>
      </c>
      <c r="Z69" s="18">
        <f t="shared" si="8"/>
        <v>714.25</v>
      </c>
      <c r="AA69" s="18">
        <f t="shared" si="8"/>
        <v>714.25</v>
      </c>
      <c r="AB69" s="18">
        <f t="shared" si="8"/>
        <v>714.25</v>
      </c>
      <c r="AC69" s="19">
        <f t="shared" si="8"/>
        <v>137.25</v>
      </c>
    </row>
    <row r="70" spans="1:29" ht="15.75" x14ac:dyDescent="0.25">
      <c r="K70" s="163" t="s">
        <v>252</v>
      </c>
    </row>
    <row r="71" spans="1:29" s="62" customFormat="1" ht="15.75" x14ac:dyDescent="0.25">
      <c r="K71" s="165"/>
    </row>
    <row r="72" spans="1:29" s="62" customFormat="1" ht="60" x14ac:dyDescent="0.25">
      <c r="A72" s="5"/>
      <c r="B72" s="6" t="s">
        <v>34</v>
      </c>
      <c r="C72" s="7" t="s">
        <v>35</v>
      </c>
      <c r="K72" s="165"/>
    </row>
    <row r="73" spans="1:29" s="62" customFormat="1" ht="15.75" x14ac:dyDescent="0.25">
      <c r="A73" s="8" t="s">
        <v>36</v>
      </c>
      <c r="B73" s="9" t="s">
        <v>253</v>
      </c>
      <c r="C73" s="10">
        <f>K69</f>
        <v>915</v>
      </c>
      <c r="K73" s="165"/>
    </row>
    <row r="74" spans="1:29" s="62" customFormat="1" ht="15.75" x14ac:dyDescent="0.25">
      <c r="A74" s="8" t="s">
        <v>37</v>
      </c>
      <c r="B74" s="9" t="s">
        <v>254</v>
      </c>
      <c r="C74" s="10">
        <f>C73*4</f>
        <v>3660</v>
      </c>
      <c r="K74" s="165"/>
    </row>
    <row r="75" spans="1:29" s="62" customFormat="1" ht="15.75" thickBot="1" x14ac:dyDescent="0.3">
      <c r="A75" s="11" t="s">
        <v>38</v>
      </c>
      <c r="B75" s="12" t="s">
        <v>255</v>
      </c>
      <c r="C75" s="13">
        <f>C73*10</f>
        <v>9150</v>
      </c>
    </row>
    <row r="76" spans="1:29" s="62" customFormat="1" x14ac:dyDescent="0.25">
      <c r="A76" s="14"/>
      <c r="B76" s="15"/>
      <c r="C76" s="15"/>
    </row>
    <row r="79" spans="1:29" x14ac:dyDescent="0.25">
      <c r="B79" s="167"/>
    </row>
    <row r="80" spans="1:29" x14ac:dyDescent="0.25">
      <c r="B80" s="168"/>
    </row>
    <row r="81" spans="2:2" x14ac:dyDescent="0.25">
      <c r="B81" s="168"/>
    </row>
    <row r="82" spans="2:2" x14ac:dyDescent="0.25">
      <c r="B82" s="168"/>
    </row>
    <row r="83" spans="2:2" x14ac:dyDescent="0.25">
      <c r="B83" s="168"/>
    </row>
    <row r="85" spans="2:2" x14ac:dyDescent="0.25">
      <c r="B85" s="169"/>
    </row>
    <row r="93" spans="2:2" x14ac:dyDescent="0.25">
      <c r="B93" s="169"/>
    </row>
  </sheetData>
  <mergeCells count="50"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1:AC1"/>
    <mergeCell ref="A2:AC2"/>
    <mergeCell ref="A3:J3"/>
    <mergeCell ref="K3:Q3"/>
    <mergeCell ref="R3:AC3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40:C40"/>
    <mergeCell ref="A22:C22"/>
    <mergeCell ref="A4:J4"/>
    <mergeCell ref="K4:Q4"/>
    <mergeCell ref="A8:C8"/>
    <mergeCell ref="L10:L11"/>
    <mergeCell ref="Q10:Q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48" activePane="bottomLeft" state="frozen"/>
      <selection activeCell="A9" sqref="A9:XFD12"/>
      <selection pane="bottomLeft" activeCell="C92" sqref="C92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168</v>
      </c>
      <c r="L3" s="244"/>
      <c r="M3" s="244"/>
      <c r="N3" s="244"/>
      <c r="O3" s="244"/>
      <c r="P3" s="244"/>
      <c r="Q3" s="244"/>
      <c r="R3" s="244" t="s">
        <v>246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170</v>
      </c>
      <c r="J12" s="190">
        <f>SUM(O12:AC12)</f>
        <v>8079.7499999999973</v>
      </c>
      <c r="K12" s="70"/>
      <c r="L12" s="89">
        <v>43466</v>
      </c>
      <c r="M12" s="89">
        <v>48944</v>
      </c>
      <c r="N12" s="72"/>
      <c r="O12" s="1">
        <f>0.15*$K$71</f>
        <v>538.65</v>
      </c>
      <c r="P12" s="53">
        <f t="shared" ref="P12:AC12" si="0">0.15*$K$71</f>
        <v>538.65</v>
      </c>
      <c r="Q12" s="53">
        <f t="shared" si="0"/>
        <v>538.65</v>
      </c>
      <c r="R12" s="53">
        <f t="shared" si="0"/>
        <v>538.65</v>
      </c>
      <c r="S12" s="53">
        <f t="shared" si="0"/>
        <v>538.65</v>
      </c>
      <c r="T12" s="54">
        <f t="shared" si="0"/>
        <v>538.65</v>
      </c>
      <c r="U12" s="54">
        <f t="shared" si="0"/>
        <v>538.65</v>
      </c>
      <c r="V12" s="54">
        <f t="shared" si="0"/>
        <v>538.65</v>
      </c>
      <c r="W12" s="54">
        <f t="shared" si="0"/>
        <v>538.65</v>
      </c>
      <c r="X12" s="54">
        <f t="shared" si="0"/>
        <v>538.65</v>
      </c>
      <c r="Y12" s="54">
        <f t="shared" si="0"/>
        <v>538.65</v>
      </c>
      <c r="Z12" s="54">
        <f t="shared" si="0"/>
        <v>538.65</v>
      </c>
      <c r="AA12" s="54">
        <f t="shared" si="0"/>
        <v>538.65</v>
      </c>
      <c r="AB12" s="54">
        <f t="shared" si="0"/>
        <v>538.65</v>
      </c>
      <c r="AC12" s="171">
        <f t="shared" si="0"/>
        <v>538.65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8079.7499999999973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5" spans="1:29" s="91" customFormat="1" ht="90" x14ac:dyDescent="0.25">
      <c r="A45" s="175"/>
      <c r="B45" s="83"/>
      <c r="C45" s="143" t="s">
        <v>171</v>
      </c>
      <c r="D45" s="46" t="s">
        <v>172</v>
      </c>
      <c r="E45" s="152" t="s">
        <v>80</v>
      </c>
      <c r="F45" s="152" t="s">
        <v>113</v>
      </c>
      <c r="G45" s="152" t="s">
        <v>114</v>
      </c>
      <c r="H45" s="55" t="s">
        <v>173</v>
      </c>
      <c r="I45" s="189" t="s">
        <v>170</v>
      </c>
      <c r="J45" s="190">
        <f t="shared" ref="J45:J46" si="1">SUM(O45:AC45)</f>
        <v>3000</v>
      </c>
      <c r="K45" s="87"/>
      <c r="L45" s="89">
        <v>43556</v>
      </c>
      <c r="M45" s="89">
        <v>43830</v>
      </c>
      <c r="N45" s="72" t="s">
        <v>25</v>
      </c>
      <c r="O45" s="1">
        <v>3000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143" t="s">
        <v>171</v>
      </c>
      <c r="D46" s="46" t="s">
        <v>174</v>
      </c>
      <c r="E46" s="152" t="s">
        <v>80</v>
      </c>
      <c r="F46" s="152" t="s">
        <v>175</v>
      </c>
      <c r="G46" s="152" t="s">
        <v>114</v>
      </c>
      <c r="H46" s="55" t="s">
        <v>173</v>
      </c>
      <c r="I46" s="189" t="s">
        <v>170</v>
      </c>
      <c r="J46" s="190">
        <f t="shared" si="1"/>
        <v>8416</v>
      </c>
      <c r="K46" s="87"/>
      <c r="L46" s="89">
        <v>43922</v>
      </c>
      <c r="M46" s="89">
        <v>45291</v>
      </c>
      <c r="N46" s="72" t="s">
        <v>26</v>
      </c>
      <c r="O46" s="1"/>
      <c r="P46" s="2">
        <v>2721</v>
      </c>
      <c r="Q46" s="2">
        <v>2421</v>
      </c>
      <c r="R46" s="2">
        <v>2721</v>
      </c>
      <c r="S46" s="2">
        <v>553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175"/>
      <c r="B47" s="83"/>
      <c r="C47" s="156" t="s">
        <v>170</v>
      </c>
      <c r="D47" s="156" t="s">
        <v>176</v>
      </c>
      <c r="E47" s="152" t="s">
        <v>84</v>
      </c>
      <c r="F47" s="152" t="s">
        <v>175</v>
      </c>
      <c r="G47" s="152" t="s">
        <v>177</v>
      </c>
      <c r="H47" s="55" t="s">
        <v>173</v>
      </c>
      <c r="I47" s="189" t="s">
        <v>170</v>
      </c>
      <c r="J47" s="190">
        <f t="shared" ref="J47:J50" si="2">SUM(O47:AC47)</f>
        <v>300</v>
      </c>
      <c r="K47" s="87"/>
      <c r="L47" s="89">
        <v>43922</v>
      </c>
      <c r="M47" s="89">
        <v>44196</v>
      </c>
      <c r="N47" s="72" t="s">
        <v>26</v>
      </c>
      <c r="O47" s="1"/>
      <c r="P47" s="2">
        <v>300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1" customFormat="1" ht="90" x14ac:dyDescent="0.25">
      <c r="A48" s="175"/>
      <c r="B48" s="83"/>
      <c r="C48" s="143" t="s">
        <v>170</v>
      </c>
      <c r="D48" s="88" t="s">
        <v>165</v>
      </c>
      <c r="E48" s="152" t="s">
        <v>80</v>
      </c>
      <c r="F48" s="152" t="s">
        <v>175</v>
      </c>
      <c r="G48" s="152" t="s">
        <v>114</v>
      </c>
      <c r="H48" s="55" t="s">
        <v>173</v>
      </c>
      <c r="I48" s="189" t="s">
        <v>170</v>
      </c>
      <c r="J48" s="190">
        <f>SUM(O48:AC48)</f>
        <v>135210</v>
      </c>
      <c r="K48" s="87"/>
      <c r="L48" s="89">
        <v>45383</v>
      </c>
      <c r="M48" s="89">
        <v>48944</v>
      </c>
      <c r="N48" s="72" t="s">
        <v>27</v>
      </c>
      <c r="O48" s="1"/>
      <c r="P48" s="2"/>
      <c r="Q48" s="2"/>
      <c r="R48" s="2"/>
      <c r="S48" s="2"/>
      <c r="T48" s="3">
        <v>13521</v>
      </c>
      <c r="U48" s="3">
        <v>13521</v>
      </c>
      <c r="V48" s="3">
        <v>13521</v>
      </c>
      <c r="W48" s="3">
        <v>13521</v>
      </c>
      <c r="X48" s="3">
        <v>13521</v>
      </c>
      <c r="Y48" s="3">
        <v>13521</v>
      </c>
      <c r="Z48" s="3">
        <v>13521</v>
      </c>
      <c r="AA48" s="3">
        <v>13521</v>
      </c>
      <c r="AB48" s="3">
        <v>13521</v>
      </c>
      <c r="AC48" s="4">
        <v>13521</v>
      </c>
    </row>
    <row r="49" spans="1:29" s="91" customFormat="1" ht="90" x14ac:dyDescent="0.25">
      <c r="A49" s="175"/>
      <c r="B49" s="83"/>
      <c r="C49" s="143" t="s">
        <v>181</v>
      </c>
      <c r="D49" s="88" t="s">
        <v>182</v>
      </c>
      <c r="E49" s="152" t="s">
        <v>80</v>
      </c>
      <c r="F49" s="152" t="s">
        <v>175</v>
      </c>
      <c r="G49" s="152" t="s">
        <v>114</v>
      </c>
      <c r="H49" s="87"/>
      <c r="I49" s="189" t="s">
        <v>170</v>
      </c>
      <c r="J49" s="190">
        <f t="shared" si="2"/>
        <v>12417</v>
      </c>
      <c r="K49" s="87"/>
      <c r="L49" s="89">
        <v>45748</v>
      </c>
      <c r="M49" s="89">
        <v>47483</v>
      </c>
      <c r="N49" s="72" t="s">
        <v>27</v>
      </c>
      <c r="O49" s="1"/>
      <c r="P49" s="2"/>
      <c r="Q49" s="2"/>
      <c r="R49" s="2"/>
      <c r="S49" s="2"/>
      <c r="T49" s="3"/>
      <c r="U49" s="3">
        <v>2721</v>
      </c>
      <c r="V49" s="3">
        <v>2721</v>
      </c>
      <c r="W49" s="3">
        <v>2721</v>
      </c>
      <c r="X49" s="3">
        <v>2721</v>
      </c>
      <c r="Y49" s="3">
        <v>1533</v>
      </c>
      <c r="Z49" s="3"/>
      <c r="AA49" s="3"/>
      <c r="AB49" s="3"/>
      <c r="AC49" s="4"/>
    </row>
    <row r="50" spans="1:29" s="91" customFormat="1" ht="90" x14ac:dyDescent="0.25">
      <c r="A50" s="175"/>
      <c r="B50" s="83"/>
      <c r="C50" s="143" t="s">
        <v>183</v>
      </c>
      <c r="D50" s="88" t="s">
        <v>184</v>
      </c>
      <c r="E50" s="152" t="s">
        <v>80</v>
      </c>
      <c r="F50" s="152" t="s">
        <v>175</v>
      </c>
      <c r="G50" s="152" t="s">
        <v>114</v>
      </c>
      <c r="H50" s="55" t="s">
        <v>173</v>
      </c>
      <c r="I50" s="189" t="s">
        <v>170</v>
      </c>
      <c r="J50" s="190">
        <f t="shared" si="2"/>
        <v>8163</v>
      </c>
      <c r="K50" s="87"/>
      <c r="L50" s="89">
        <v>47574</v>
      </c>
      <c r="M50" s="89">
        <v>48579</v>
      </c>
      <c r="N50" s="72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>
        <v>2721</v>
      </c>
      <c r="AA50" s="3">
        <v>2721</v>
      </c>
      <c r="AB50" s="3">
        <v>2721</v>
      </c>
      <c r="AC50" s="4"/>
    </row>
    <row r="51" spans="1:29" s="91" customFormat="1" x14ac:dyDescent="0.25">
      <c r="A51" s="175"/>
      <c r="B51" s="83"/>
      <c r="C51" s="143"/>
      <c r="D51" s="88"/>
      <c r="E51" s="152"/>
      <c r="F51" s="152"/>
      <c r="G51" s="152"/>
      <c r="H51" s="55"/>
      <c r="I51" s="189"/>
      <c r="J51" s="190"/>
      <c r="K51" s="87"/>
      <c r="L51" s="89"/>
      <c r="M51" s="89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0" t="s">
        <v>2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x14ac:dyDescent="0.25">
      <c r="A53" s="170"/>
      <c r="B53" s="64"/>
      <c r="C53" s="152"/>
      <c r="D53" s="65"/>
      <c r="E53" s="22"/>
      <c r="F53" s="22"/>
      <c r="G53" s="22"/>
      <c r="H53" s="70"/>
      <c r="I53" s="189"/>
      <c r="J53" s="190"/>
      <c r="K53" s="70"/>
      <c r="L53" s="71"/>
      <c r="M53" s="71"/>
      <c r="N53" s="7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4"/>
      <c r="B54" s="80" t="s">
        <v>3</v>
      </c>
      <c r="C54" s="76"/>
      <c r="D54" s="76"/>
      <c r="E54" s="76"/>
      <c r="F54" s="76"/>
      <c r="G54" s="76"/>
      <c r="H54" s="81"/>
      <c r="I54" s="188"/>
      <c r="J54" s="201"/>
      <c r="K54" s="81"/>
      <c r="L54" s="78"/>
      <c r="M54" s="78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98"/>
    </row>
    <row r="55" spans="1:29" x14ac:dyDescent="0.25">
      <c r="A55" s="170"/>
      <c r="B55" s="64"/>
      <c r="C55" s="120"/>
      <c r="D55" s="65"/>
      <c r="E55" s="22"/>
      <c r="F55" s="22"/>
      <c r="G55" s="22"/>
      <c r="H55" s="70"/>
      <c r="I55" s="189"/>
      <c r="J55" s="190"/>
      <c r="K55" s="70"/>
      <c r="L55" s="71"/>
      <c r="M55" s="71"/>
      <c r="N55" s="7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4"/>
      <c r="B56" s="81" t="s">
        <v>48</v>
      </c>
      <c r="C56" s="76"/>
      <c r="D56" s="76"/>
      <c r="E56" s="76"/>
      <c r="F56" s="76"/>
      <c r="G56" s="76"/>
      <c r="H56" s="81"/>
      <c r="I56" s="188"/>
      <c r="J56" s="188"/>
      <c r="K56" s="81"/>
      <c r="L56" s="78"/>
      <c r="M56" s="78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98"/>
    </row>
    <row r="57" spans="1:29" s="119" customFormat="1" x14ac:dyDescent="0.25">
      <c r="A57" s="181"/>
      <c r="B57" s="121" t="s">
        <v>1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9" customFormat="1" x14ac:dyDescent="0.25">
      <c r="A59" s="181"/>
      <c r="B59" s="121" t="s">
        <v>2</v>
      </c>
      <c r="C59" s="122"/>
      <c r="D59" s="122"/>
      <c r="E59" s="122"/>
      <c r="F59" s="122"/>
      <c r="G59" s="122"/>
      <c r="H59" s="123"/>
      <c r="I59" s="196"/>
      <c r="J59" s="196"/>
      <c r="K59" s="123"/>
      <c r="L59" s="124"/>
      <c r="M59" s="124"/>
      <c r="N59" s="127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6"/>
    </row>
    <row r="60" spans="1:29" x14ac:dyDescent="0.25">
      <c r="A60" s="170"/>
      <c r="B60" s="64"/>
      <c r="C60" s="65"/>
      <c r="D60" s="65"/>
      <c r="E60" s="65"/>
      <c r="F60" s="65"/>
      <c r="G60" s="65"/>
      <c r="H60" s="70"/>
      <c r="I60" s="189"/>
      <c r="J60" s="189"/>
      <c r="K60" s="70"/>
      <c r="L60" s="71"/>
      <c r="M60" s="71"/>
      <c r="N60" s="112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9" customFormat="1" x14ac:dyDescent="0.25">
      <c r="A61" s="181"/>
      <c r="B61" s="121" t="s">
        <v>3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7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4"/>
      <c r="B63" s="81" t="s">
        <v>49</v>
      </c>
      <c r="C63" s="76"/>
      <c r="D63" s="76"/>
      <c r="E63" s="76"/>
      <c r="F63" s="76"/>
      <c r="G63" s="76"/>
      <c r="H63" s="81"/>
      <c r="I63" s="188"/>
      <c r="J63" s="188"/>
      <c r="K63" s="81"/>
      <c r="L63" s="78"/>
      <c r="M63" s="78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98"/>
    </row>
    <row r="64" spans="1:29" s="119" customFormat="1" x14ac:dyDescent="0.25">
      <c r="A64" s="181"/>
      <c r="B64" s="121" t="s">
        <v>1</v>
      </c>
      <c r="C64" s="122"/>
      <c r="D64" s="122"/>
      <c r="E64" s="122"/>
      <c r="F64" s="122"/>
      <c r="G64" s="122"/>
      <c r="H64" s="123"/>
      <c r="I64" s="196"/>
      <c r="J64" s="196"/>
      <c r="K64" s="123"/>
      <c r="L64" s="124"/>
      <c r="M64" s="124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6"/>
    </row>
    <row r="65" spans="1:29" x14ac:dyDescent="0.25">
      <c r="A65" s="170"/>
      <c r="B65" s="64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9" customFormat="1" x14ac:dyDescent="0.25">
      <c r="A66" s="181"/>
      <c r="B66" s="121" t="s">
        <v>2</v>
      </c>
      <c r="C66" s="122"/>
      <c r="D66" s="122"/>
      <c r="E66" s="122"/>
      <c r="F66" s="122"/>
      <c r="G66" s="122"/>
      <c r="H66" s="123"/>
      <c r="I66" s="196"/>
      <c r="J66" s="196"/>
      <c r="K66" s="123"/>
      <c r="L66" s="124"/>
      <c r="M66" s="124"/>
      <c r="N66" s="127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6"/>
    </row>
    <row r="67" spans="1:29" s="91" customFormat="1" ht="75" x14ac:dyDescent="0.25">
      <c r="A67" s="175"/>
      <c r="B67" s="83"/>
      <c r="C67" s="84" t="s">
        <v>188</v>
      </c>
      <c r="D67" s="86" t="s">
        <v>189</v>
      </c>
      <c r="E67" s="152" t="s">
        <v>146</v>
      </c>
      <c r="F67" s="152" t="s">
        <v>190</v>
      </c>
      <c r="G67" s="153" t="s">
        <v>191</v>
      </c>
      <c r="H67" s="87"/>
      <c r="I67" s="189" t="s">
        <v>170</v>
      </c>
      <c r="J67" s="190">
        <f>SUM(O67:AC67)</f>
        <v>1500</v>
      </c>
      <c r="K67" s="87"/>
      <c r="L67" s="89">
        <v>47119</v>
      </c>
      <c r="M67" s="89">
        <v>47483</v>
      </c>
      <c r="N67" s="90" t="s">
        <v>27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v>1500</v>
      </c>
      <c r="Z67" s="3"/>
      <c r="AA67" s="3"/>
      <c r="AB67" s="3"/>
      <c r="AC67" s="4"/>
    </row>
    <row r="68" spans="1:29" x14ac:dyDescent="0.25">
      <c r="A68" s="170"/>
      <c r="B68" s="64"/>
      <c r="C68" s="65"/>
      <c r="D68" s="65"/>
      <c r="E68" s="65"/>
      <c r="F68" s="65"/>
      <c r="G68" s="65"/>
      <c r="H68" s="70"/>
      <c r="I68" s="189"/>
      <c r="J68" s="189"/>
      <c r="K68" s="70"/>
      <c r="L68" s="71"/>
      <c r="M68" s="71"/>
      <c r="N68" s="112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9" customFormat="1" x14ac:dyDescent="0.25">
      <c r="A69" s="181"/>
      <c r="B69" s="121" t="s">
        <v>3</v>
      </c>
      <c r="C69" s="122"/>
      <c r="D69" s="122"/>
      <c r="E69" s="122"/>
      <c r="F69" s="122"/>
      <c r="G69" s="122"/>
      <c r="H69" s="123"/>
      <c r="I69" s="196"/>
      <c r="J69" s="196"/>
      <c r="K69" s="123"/>
      <c r="L69" s="124"/>
      <c r="M69" s="124"/>
      <c r="N69" s="127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6"/>
    </row>
    <row r="70" spans="1:29" ht="15.75" thickBot="1" x14ac:dyDescent="0.3">
      <c r="A70" s="170"/>
      <c r="B70" s="159"/>
      <c r="C70" s="65"/>
      <c r="D70" s="65"/>
      <c r="E70" s="65"/>
      <c r="F70" s="65"/>
      <c r="G70" s="65"/>
      <c r="H70" s="70"/>
      <c r="I70" s="189"/>
      <c r="J70" s="189"/>
      <c r="K70" s="70"/>
      <c r="L70" s="71"/>
      <c r="M70" s="71"/>
      <c r="N70" s="112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3"/>
    </row>
    <row r="71" spans="1:29" s="162" customFormat="1" ht="15.75" thickBot="1" x14ac:dyDescent="0.3">
      <c r="A71" s="160"/>
      <c r="B71" s="105" t="s">
        <v>0</v>
      </c>
      <c r="C71" s="105"/>
      <c r="D71" s="105"/>
      <c r="E71" s="105"/>
      <c r="F71" s="105"/>
      <c r="G71" s="105"/>
      <c r="H71" s="105"/>
      <c r="I71" s="193"/>
      <c r="J71" s="193">
        <f>SUM(J42:J70)</f>
        <v>169006</v>
      </c>
      <c r="K71" s="202">
        <v>3591</v>
      </c>
      <c r="L71" s="105"/>
      <c r="M71" s="105"/>
      <c r="N71" s="161"/>
      <c r="O71" s="16">
        <f t="shared" ref="O71:AC71" si="3">SUM(O11:O70)</f>
        <v>3538.65</v>
      </c>
      <c r="P71" s="17">
        <f t="shared" si="3"/>
        <v>3559.65</v>
      </c>
      <c r="Q71" s="17">
        <f t="shared" si="3"/>
        <v>2959.65</v>
      </c>
      <c r="R71" s="17">
        <f t="shared" si="3"/>
        <v>3259.65</v>
      </c>
      <c r="S71" s="17">
        <f t="shared" si="3"/>
        <v>1091.6500000000001</v>
      </c>
      <c r="T71" s="18">
        <f t="shared" si="3"/>
        <v>14059.65</v>
      </c>
      <c r="U71" s="18">
        <f t="shared" si="3"/>
        <v>16780.650000000001</v>
      </c>
      <c r="V71" s="18">
        <f t="shared" si="3"/>
        <v>16780.650000000001</v>
      </c>
      <c r="W71" s="18">
        <f t="shared" si="3"/>
        <v>16780.650000000001</v>
      </c>
      <c r="X71" s="18">
        <f t="shared" si="3"/>
        <v>16780.650000000001</v>
      </c>
      <c r="Y71" s="18">
        <f t="shared" si="3"/>
        <v>17092.650000000001</v>
      </c>
      <c r="Z71" s="18">
        <f t="shared" si="3"/>
        <v>16780.650000000001</v>
      </c>
      <c r="AA71" s="18">
        <f t="shared" si="3"/>
        <v>16780.650000000001</v>
      </c>
      <c r="AB71" s="18">
        <f t="shared" si="3"/>
        <v>16780.650000000001</v>
      </c>
      <c r="AC71" s="19">
        <f t="shared" si="3"/>
        <v>14059.65</v>
      </c>
    </row>
    <row r="72" spans="1:29" ht="15.75" x14ac:dyDescent="0.25">
      <c r="K72" s="163" t="s">
        <v>252</v>
      </c>
    </row>
    <row r="73" spans="1:29" s="62" customFormat="1" ht="15.75" x14ac:dyDescent="0.25">
      <c r="K73" s="165"/>
    </row>
    <row r="74" spans="1:29" s="62" customFormat="1" ht="60" x14ac:dyDescent="0.25">
      <c r="A74" s="5"/>
      <c r="B74" s="6" t="s">
        <v>34</v>
      </c>
      <c r="C74" s="7" t="s">
        <v>35</v>
      </c>
      <c r="K74" s="165"/>
    </row>
    <row r="75" spans="1:29" s="62" customFormat="1" ht="15.75" x14ac:dyDescent="0.25">
      <c r="A75" s="8" t="s">
        <v>36</v>
      </c>
      <c r="B75" s="9" t="s">
        <v>253</v>
      </c>
      <c r="C75" s="10">
        <f>K71</f>
        <v>3591</v>
      </c>
      <c r="K75" s="165"/>
    </row>
    <row r="76" spans="1:29" s="62" customFormat="1" ht="15.75" x14ac:dyDescent="0.25">
      <c r="A76" s="8" t="s">
        <v>37</v>
      </c>
      <c r="B76" s="9" t="s">
        <v>254</v>
      </c>
      <c r="C76" s="10">
        <f>C75*4</f>
        <v>14364</v>
      </c>
      <c r="K76" s="165"/>
    </row>
    <row r="77" spans="1:29" s="62" customFormat="1" ht="15.75" thickBot="1" x14ac:dyDescent="0.3">
      <c r="A77" s="11" t="s">
        <v>38</v>
      </c>
      <c r="B77" s="12" t="s">
        <v>255</v>
      </c>
      <c r="C77" s="13">
        <f>C75*10</f>
        <v>35910</v>
      </c>
    </row>
    <row r="78" spans="1:29" s="62" customFormat="1" x14ac:dyDescent="0.25">
      <c r="A78" s="14"/>
      <c r="B78" s="15"/>
      <c r="C78" s="15"/>
    </row>
    <row r="81" spans="2:2" x14ac:dyDescent="0.25">
      <c r="B81" s="167"/>
    </row>
    <row r="82" spans="2:2" x14ac:dyDescent="0.25">
      <c r="B82" s="168"/>
    </row>
    <row r="83" spans="2:2" x14ac:dyDescent="0.25">
      <c r="B83" s="168"/>
    </row>
    <row r="84" spans="2:2" x14ac:dyDescent="0.25">
      <c r="B84" s="168"/>
    </row>
    <row r="85" spans="2:2" x14ac:dyDescent="0.25">
      <c r="B85" s="168"/>
    </row>
    <row r="87" spans="2:2" x14ac:dyDescent="0.25">
      <c r="B87" s="169"/>
    </row>
    <row r="95" spans="2:2" x14ac:dyDescent="0.25">
      <c r="B95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8" topLeftCell="A54" activePane="bottomLeft" state="frozen"/>
      <selection activeCell="A9" sqref="A9:XFD12"/>
      <selection pane="bottomLeft" activeCell="B75" sqref="B75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223</v>
      </c>
      <c r="L3" s="244"/>
      <c r="M3" s="244"/>
      <c r="N3" s="244"/>
      <c r="O3" s="244"/>
      <c r="P3" s="244"/>
      <c r="Q3" s="244"/>
      <c r="R3" s="244" t="s">
        <v>247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5" t="s">
        <v>57</v>
      </c>
      <c r="L7" s="285"/>
      <c r="M7" s="285"/>
      <c r="N7" s="285"/>
      <c r="O7" s="285"/>
      <c r="P7" s="285"/>
      <c r="Q7" s="285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224</v>
      </c>
      <c r="J12" s="190">
        <f t="shared" ref="J12" si="0">SUM(O12:AC12)</f>
        <v>4385.2499999999991</v>
      </c>
      <c r="K12" s="70"/>
      <c r="L12" s="89">
        <v>43466</v>
      </c>
      <c r="M12" s="89">
        <v>48944</v>
      </c>
      <c r="N12" s="72"/>
      <c r="O12" s="1">
        <f>0.15*$K$67</f>
        <v>292.34999999999997</v>
      </c>
      <c r="P12" s="2">
        <f>0.15*$K$67</f>
        <v>292.34999999999997</v>
      </c>
      <c r="Q12" s="2">
        <f t="shared" ref="Q12:S12" si="1">0.15*$K$67</f>
        <v>292.34999999999997</v>
      </c>
      <c r="R12" s="2">
        <f t="shared" si="1"/>
        <v>292.34999999999997</v>
      </c>
      <c r="S12" s="2">
        <f t="shared" si="1"/>
        <v>292.34999999999997</v>
      </c>
      <c r="T12" s="3">
        <f>0.15*$K$67</f>
        <v>292.34999999999997</v>
      </c>
      <c r="U12" s="3">
        <f t="shared" ref="U12:AC12" si="2">0.15*$K$67</f>
        <v>292.34999999999997</v>
      </c>
      <c r="V12" s="3">
        <f t="shared" si="2"/>
        <v>292.34999999999997</v>
      </c>
      <c r="W12" s="3">
        <f t="shared" si="2"/>
        <v>292.34999999999997</v>
      </c>
      <c r="X12" s="3">
        <f t="shared" si="2"/>
        <v>292.34999999999997</v>
      </c>
      <c r="Y12" s="3">
        <f t="shared" si="2"/>
        <v>292.34999999999997</v>
      </c>
      <c r="Z12" s="3">
        <f t="shared" si="2"/>
        <v>292.34999999999997</v>
      </c>
      <c r="AA12" s="3">
        <f t="shared" si="2"/>
        <v>292.34999999999997</v>
      </c>
      <c r="AB12" s="3">
        <f t="shared" si="2"/>
        <v>292.34999999999997</v>
      </c>
      <c r="AC12" s="4">
        <f t="shared" si="2"/>
        <v>292.34999999999997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4385.2499999999991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225</v>
      </c>
      <c r="D44" s="236" t="s">
        <v>266</v>
      </c>
      <c r="E44" s="152" t="s">
        <v>80</v>
      </c>
      <c r="F44" s="152" t="s">
        <v>175</v>
      </c>
      <c r="G44" s="152" t="s">
        <v>114</v>
      </c>
      <c r="H44" s="55" t="s">
        <v>173</v>
      </c>
      <c r="I44" s="189" t="s">
        <v>224</v>
      </c>
      <c r="J44" s="190">
        <f t="shared" ref="J44" si="3">SUM(O44:AC44)</f>
        <v>1657</v>
      </c>
      <c r="K44" s="87"/>
      <c r="L44" s="89">
        <v>43466</v>
      </c>
      <c r="M44" s="89">
        <v>43830</v>
      </c>
      <c r="N44" s="72" t="s">
        <v>25</v>
      </c>
      <c r="O44" s="1">
        <v>1657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x14ac:dyDescent="0.25">
      <c r="A45" s="175"/>
      <c r="B45" s="83"/>
      <c r="C45" s="143"/>
      <c r="D45" s="88"/>
      <c r="E45" s="152"/>
      <c r="F45" s="152"/>
      <c r="G45" s="152"/>
      <c r="H45" s="55"/>
      <c r="I45" s="189"/>
      <c r="J45" s="190"/>
      <c r="K45" s="87"/>
      <c r="L45" s="89"/>
      <c r="M45" s="89"/>
      <c r="N45" s="72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52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s="91" customFormat="1" ht="105" x14ac:dyDescent="0.25">
      <c r="A54" s="175"/>
      <c r="B54" s="83"/>
      <c r="C54" s="84" t="s">
        <v>227</v>
      </c>
      <c r="D54" s="86" t="s">
        <v>185</v>
      </c>
      <c r="E54" s="152" t="s">
        <v>102</v>
      </c>
      <c r="F54" s="152" t="s">
        <v>186</v>
      </c>
      <c r="G54" s="152" t="s">
        <v>187</v>
      </c>
      <c r="H54" s="87"/>
      <c r="I54" s="189" t="s">
        <v>226</v>
      </c>
      <c r="J54" s="190">
        <f t="shared" ref="J54" si="4">SUM(O54:AC54)</f>
        <v>2213</v>
      </c>
      <c r="K54" s="87"/>
      <c r="L54" s="89">
        <v>45292</v>
      </c>
      <c r="M54" s="89">
        <v>46022</v>
      </c>
      <c r="N54" s="90" t="s">
        <v>27</v>
      </c>
      <c r="O54" s="1"/>
      <c r="P54" s="2"/>
      <c r="Q54" s="2"/>
      <c r="R54" s="2"/>
      <c r="S54" s="2"/>
      <c r="T54" s="3">
        <v>1080</v>
      </c>
      <c r="U54" s="3">
        <v>1133</v>
      </c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3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s="91" customFormat="1" ht="120" x14ac:dyDescent="0.25">
      <c r="A57" s="286"/>
      <c r="B57" s="83"/>
      <c r="C57" s="84" t="s">
        <v>227</v>
      </c>
      <c r="D57" s="86" t="s">
        <v>228</v>
      </c>
      <c r="E57" s="157" t="s">
        <v>88</v>
      </c>
      <c r="F57" s="152" t="s">
        <v>229</v>
      </c>
      <c r="G57" s="206" t="s">
        <v>119</v>
      </c>
      <c r="H57" s="87"/>
      <c r="I57" s="189" t="s">
        <v>226</v>
      </c>
      <c r="J57" s="190">
        <f t="shared" ref="J57:J58" si="5">SUM(O57:AC57)</f>
        <v>1452</v>
      </c>
      <c r="K57" s="87"/>
      <c r="L57" s="89">
        <v>44927</v>
      </c>
      <c r="M57" s="89">
        <v>45291</v>
      </c>
      <c r="N57" s="90" t="s">
        <v>26</v>
      </c>
      <c r="O57" s="1"/>
      <c r="P57" s="2"/>
      <c r="Q57" s="2"/>
      <c r="R57" s="2"/>
      <c r="S57" s="2">
        <v>1452</v>
      </c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91" customFormat="1" ht="120" x14ac:dyDescent="0.25">
      <c r="A58" s="287"/>
      <c r="B58" s="83"/>
      <c r="C58" s="84" t="s">
        <v>227</v>
      </c>
      <c r="D58" s="86" t="s">
        <v>228</v>
      </c>
      <c r="E58" s="184" t="s">
        <v>88</v>
      </c>
      <c r="F58" s="158" t="s">
        <v>229</v>
      </c>
      <c r="G58" s="184" t="s">
        <v>119</v>
      </c>
      <c r="H58" s="87"/>
      <c r="I58" s="189" t="s">
        <v>226</v>
      </c>
      <c r="J58" s="190">
        <f t="shared" si="5"/>
        <v>372</v>
      </c>
      <c r="K58" s="87"/>
      <c r="L58" s="89">
        <v>45292</v>
      </c>
      <c r="M58" s="89">
        <v>45657</v>
      </c>
      <c r="N58" s="90" t="s">
        <v>27</v>
      </c>
      <c r="O58" s="1"/>
      <c r="P58" s="2"/>
      <c r="Q58" s="2"/>
      <c r="R58" s="2"/>
      <c r="S58" s="2"/>
      <c r="T58" s="3">
        <v>372</v>
      </c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4"/>
      <c r="B60" s="81" t="s">
        <v>49</v>
      </c>
      <c r="C60" s="76"/>
      <c r="D60" s="76"/>
      <c r="E60" s="76"/>
      <c r="F60" s="76"/>
      <c r="G60" s="76"/>
      <c r="H60" s="81"/>
      <c r="I60" s="188"/>
      <c r="J60" s="188"/>
      <c r="K60" s="81"/>
      <c r="L60" s="78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81"/>
      <c r="B61" s="121" t="s">
        <v>1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2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5694</v>
      </c>
      <c r="K67" s="202">
        <v>1949</v>
      </c>
      <c r="L67" s="105"/>
      <c r="M67" s="105"/>
      <c r="N67" s="161"/>
      <c r="O67" s="16">
        <f t="shared" ref="O67:AC67" si="6">SUM(O11:O66)</f>
        <v>1949.35</v>
      </c>
      <c r="P67" s="17">
        <f t="shared" si="6"/>
        <v>292.34999999999997</v>
      </c>
      <c r="Q67" s="17">
        <f t="shared" si="6"/>
        <v>292.34999999999997</v>
      </c>
      <c r="R67" s="17">
        <f t="shared" si="6"/>
        <v>292.34999999999997</v>
      </c>
      <c r="S67" s="17">
        <f t="shared" si="6"/>
        <v>1744.35</v>
      </c>
      <c r="T67" s="18">
        <f t="shared" si="6"/>
        <v>1744.35</v>
      </c>
      <c r="U67" s="18">
        <f t="shared" si="6"/>
        <v>1425.35</v>
      </c>
      <c r="V67" s="18">
        <f t="shared" si="6"/>
        <v>292.34999999999997</v>
      </c>
      <c r="W67" s="18">
        <f t="shared" si="6"/>
        <v>292.34999999999997</v>
      </c>
      <c r="X67" s="18">
        <f t="shared" si="6"/>
        <v>292.34999999999997</v>
      </c>
      <c r="Y67" s="18">
        <f t="shared" si="6"/>
        <v>292.34999999999997</v>
      </c>
      <c r="Z67" s="18">
        <f t="shared" si="6"/>
        <v>292.34999999999997</v>
      </c>
      <c r="AA67" s="18">
        <f t="shared" si="6"/>
        <v>292.34999999999997</v>
      </c>
      <c r="AB67" s="18">
        <f t="shared" si="6"/>
        <v>292.34999999999997</v>
      </c>
      <c r="AC67" s="19">
        <f t="shared" si="6"/>
        <v>292.34999999999997</v>
      </c>
    </row>
    <row r="68" spans="1:29" ht="15.75" x14ac:dyDescent="0.25"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1949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7796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19490</v>
      </c>
    </row>
    <row r="74" spans="1:29" s="62" customFormat="1" x14ac:dyDescent="0.25">
      <c r="A74" s="14"/>
      <c r="B74" s="15"/>
      <c r="C74" s="15"/>
    </row>
    <row r="77" spans="1:29" x14ac:dyDescent="0.25">
      <c r="B77" s="167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1" spans="2:2" x14ac:dyDescent="0.25">
      <c r="B81" s="168"/>
    </row>
    <row r="83" spans="2:2" x14ac:dyDescent="0.25">
      <c r="B83" s="169"/>
    </row>
    <row r="91" spans="2:2" x14ac:dyDescent="0.25">
      <c r="B91" s="169"/>
    </row>
  </sheetData>
  <mergeCells count="51">
    <mergeCell ref="A57:A5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42" activePane="bottomLeft" state="frozen"/>
      <selection activeCell="A9" sqref="A9:XFD12"/>
      <selection pane="bottomLeft" activeCell="B74" sqref="B74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4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59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60</v>
      </c>
      <c r="J12" s="190">
        <f t="shared" ref="J12" si="0">SUM(O12:AC12)</f>
        <v>7944.7499999999973</v>
      </c>
      <c r="K12" s="70"/>
      <c r="L12" s="89">
        <v>43466</v>
      </c>
      <c r="M12" s="89">
        <v>48944</v>
      </c>
      <c r="N12" s="72"/>
      <c r="O12" s="1">
        <f t="shared" ref="O12:AC12" si="1">0.15*$K$64</f>
        <v>529.65</v>
      </c>
      <c r="P12" s="2">
        <f t="shared" si="1"/>
        <v>529.65</v>
      </c>
      <c r="Q12" s="2">
        <f t="shared" si="1"/>
        <v>529.65</v>
      </c>
      <c r="R12" s="2">
        <f t="shared" si="1"/>
        <v>529.65</v>
      </c>
      <c r="S12" s="2">
        <f t="shared" si="1"/>
        <v>529.65</v>
      </c>
      <c r="T12" s="3">
        <f t="shared" si="1"/>
        <v>529.65</v>
      </c>
      <c r="U12" s="3">
        <f t="shared" si="1"/>
        <v>529.65</v>
      </c>
      <c r="V12" s="3">
        <f t="shared" si="1"/>
        <v>529.65</v>
      </c>
      <c r="W12" s="3">
        <f t="shared" si="1"/>
        <v>529.65</v>
      </c>
      <c r="X12" s="3">
        <f t="shared" si="1"/>
        <v>529.65</v>
      </c>
      <c r="Y12" s="3">
        <f t="shared" si="1"/>
        <v>529.65</v>
      </c>
      <c r="Z12" s="3">
        <f t="shared" si="1"/>
        <v>529.65</v>
      </c>
      <c r="AA12" s="3">
        <f t="shared" si="1"/>
        <v>529.65</v>
      </c>
      <c r="AB12" s="3">
        <f t="shared" si="1"/>
        <v>529.65</v>
      </c>
      <c r="AC12" s="4">
        <f t="shared" si="1"/>
        <v>529.65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7944.7499999999973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19" customFormat="1" ht="90" x14ac:dyDescent="0.25">
      <c r="A44" s="175"/>
      <c r="B44" s="64"/>
      <c r="C44" s="143" t="s">
        <v>60</v>
      </c>
      <c r="D44" s="88" t="s">
        <v>100</v>
      </c>
      <c r="E44" s="46" t="s">
        <v>80</v>
      </c>
      <c r="F44" s="46" t="s">
        <v>87</v>
      </c>
      <c r="G44" s="46" t="s">
        <v>82</v>
      </c>
      <c r="H44" s="117"/>
      <c r="I44" s="189" t="s">
        <v>60</v>
      </c>
      <c r="J44" s="190">
        <f>SUM(O44:AC44)</f>
        <v>3001</v>
      </c>
      <c r="K44" s="70"/>
      <c r="L44" s="118">
        <v>43466</v>
      </c>
      <c r="M44" s="89">
        <v>43830</v>
      </c>
      <c r="N44" s="148" t="s">
        <v>25</v>
      </c>
      <c r="O44" s="50">
        <v>3001</v>
      </c>
      <c r="P44" s="37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3001</v>
      </c>
      <c r="K64" s="202">
        <v>3531</v>
      </c>
      <c r="L64" s="105"/>
      <c r="M64" s="105"/>
      <c r="N64" s="161"/>
      <c r="O64" s="16">
        <f t="shared" ref="O64:AC64" si="2">SUM(O12:O63)</f>
        <v>3530.65</v>
      </c>
      <c r="P64" s="17">
        <f t="shared" si="2"/>
        <v>529.65</v>
      </c>
      <c r="Q64" s="17">
        <f t="shared" si="2"/>
        <v>529.65</v>
      </c>
      <c r="R64" s="17">
        <f t="shared" si="2"/>
        <v>529.65</v>
      </c>
      <c r="S64" s="17">
        <f t="shared" si="2"/>
        <v>529.65</v>
      </c>
      <c r="T64" s="18">
        <f t="shared" si="2"/>
        <v>529.65</v>
      </c>
      <c r="U64" s="18">
        <f t="shared" si="2"/>
        <v>529.65</v>
      </c>
      <c r="V64" s="18">
        <f t="shared" si="2"/>
        <v>529.65</v>
      </c>
      <c r="W64" s="18">
        <f t="shared" si="2"/>
        <v>529.65</v>
      </c>
      <c r="X64" s="18">
        <f t="shared" si="2"/>
        <v>529.65</v>
      </c>
      <c r="Y64" s="18">
        <f t="shared" si="2"/>
        <v>529.65</v>
      </c>
      <c r="Z64" s="18">
        <f t="shared" si="2"/>
        <v>529.65</v>
      </c>
      <c r="AA64" s="18">
        <f t="shared" si="2"/>
        <v>529.65</v>
      </c>
      <c r="AB64" s="18">
        <f t="shared" si="2"/>
        <v>529.65</v>
      </c>
      <c r="AC64" s="19">
        <f t="shared" si="2"/>
        <v>529.65</v>
      </c>
    </row>
    <row r="65" spans="1:11" ht="15.75" x14ac:dyDescent="0.25">
      <c r="A65" s="108"/>
      <c r="B65" s="109"/>
      <c r="C65" s="109"/>
      <c r="D65" s="109"/>
      <c r="E65" s="109"/>
      <c r="F65" s="109"/>
      <c r="G65" s="109"/>
      <c r="H65" s="109"/>
      <c r="I65" s="110"/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3531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14124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35310</v>
      </c>
    </row>
    <row r="71" spans="1:11" s="62" customFormat="1" x14ac:dyDescent="0.25">
      <c r="A71" s="14"/>
      <c r="B71" s="15"/>
      <c r="C71" s="15"/>
    </row>
    <row r="73" spans="1:11" x14ac:dyDescent="0.25">
      <c r="B73" s="167"/>
    </row>
    <row r="74" spans="1:11" x14ac:dyDescent="0.25">
      <c r="B74" s="168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9" spans="1:11" x14ac:dyDescent="0.25">
      <c r="B79" s="169"/>
    </row>
    <row r="87" spans="2:2" x14ac:dyDescent="0.25">
      <c r="B87" s="16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33" activePane="bottomLeft" state="frozen"/>
      <selection activeCell="Y63" sqref="Y63"/>
      <selection pane="bottomLeft" activeCell="A12" sqref="A1:C1048576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4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192</v>
      </c>
      <c r="L3" s="244"/>
      <c r="M3" s="244"/>
      <c r="N3" s="244"/>
      <c r="O3" s="244"/>
      <c r="P3" s="244"/>
      <c r="Q3" s="244"/>
      <c r="R3" s="244" t="s">
        <v>204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193</v>
      </c>
      <c r="J12" s="190">
        <f t="shared" ref="J12" si="0">SUM(O12:AC12)</f>
        <v>3435.7500000000009</v>
      </c>
      <c r="K12" s="70"/>
      <c r="L12" s="89">
        <v>43466</v>
      </c>
      <c r="M12" s="89">
        <v>48944</v>
      </c>
      <c r="N12" s="72"/>
      <c r="O12" s="1">
        <f t="shared" ref="O12:AC12" si="1">0.15*$K$64</f>
        <v>229.04999999999998</v>
      </c>
      <c r="P12" s="2">
        <f t="shared" si="1"/>
        <v>229.04999999999998</v>
      </c>
      <c r="Q12" s="2">
        <f t="shared" si="1"/>
        <v>229.04999999999998</v>
      </c>
      <c r="R12" s="2">
        <f t="shared" si="1"/>
        <v>229.04999999999998</v>
      </c>
      <c r="S12" s="2">
        <f t="shared" si="1"/>
        <v>229.04999999999998</v>
      </c>
      <c r="T12" s="3">
        <f t="shared" si="1"/>
        <v>229.04999999999998</v>
      </c>
      <c r="U12" s="3">
        <f t="shared" si="1"/>
        <v>229.04999999999998</v>
      </c>
      <c r="V12" s="3">
        <f t="shared" si="1"/>
        <v>229.04999999999998</v>
      </c>
      <c r="W12" s="3">
        <f t="shared" si="1"/>
        <v>229.04999999999998</v>
      </c>
      <c r="X12" s="3">
        <f t="shared" si="1"/>
        <v>229.04999999999998</v>
      </c>
      <c r="Y12" s="3">
        <f t="shared" si="1"/>
        <v>229.04999999999998</v>
      </c>
      <c r="Z12" s="3">
        <f t="shared" si="1"/>
        <v>229.04999999999998</v>
      </c>
      <c r="AA12" s="3">
        <f t="shared" si="1"/>
        <v>229.04999999999998</v>
      </c>
      <c r="AB12" s="3">
        <f t="shared" si="1"/>
        <v>229.04999999999998</v>
      </c>
      <c r="AC12" s="4">
        <f t="shared" si="1"/>
        <v>229.04999999999998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84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3435.7500000000009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193</v>
      </c>
      <c r="D44" s="236" t="s">
        <v>266</v>
      </c>
      <c r="E44" s="152" t="s">
        <v>80</v>
      </c>
      <c r="F44" s="152" t="s">
        <v>113</v>
      </c>
      <c r="G44" s="152" t="s">
        <v>114</v>
      </c>
      <c r="H44" s="55"/>
      <c r="I44" s="189" t="s">
        <v>193</v>
      </c>
      <c r="J44" s="190">
        <f>SUM(O44:AC44)</f>
        <v>1298</v>
      </c>
      <c r="K44" s="87"/>
      <c r="L44" s="89">
        <v>43556</v>
      </c>
      <c r="M44" s="89">
        <v>43830</v>
      </c>
      <c r="N44" s="72" t="s">
        <v>25</v>
      </c>
      <c r="O44" s="1">
        <v>1298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1298</v>
      </c>
      <c r="K64" s="202">
        <v>1527</v>
      </c>
      <c r="L64" s="105"/>
      <c r="M64" s="105"/>
      <c r="N64" s="161"/>
      <c r="O64" s="16">
        <f t="shared" ref="O64:AC64" si="2">SUM(O12:O63)</f>
        <v>1527.05</v>
      </c>
      <c r="P64" s="17">
        <f t="shared" si="2"/>
        <v>229.04999999999998</v>
      </c>
      <c r="Q64" s="17">
        <f t="shared" si="2"/>
        <v>229.04999999999998</v>
      </c>
      <c r="R64" s="17">
        <f t="shared" si="2"/>
        <v>229.04999999999998</v>
      </c>
      <c r="S64" s="17">
        <f t="shared" si="2"/>
        <v>229.04999999999998</v>
      </c>
      <c r="T64" s="18">
        <f t="shared" si="2"/>
        <v>229.04999999999998</v>
      </c>
      <c r="U64" s="18">
        <f t="shared" si="2"/>
        <v>229.04999999999998</v>
      </c>
      <c r="V64" s="18">
        <f t="shared" si="2"/>
        <v>229.04999999999998</v>
      </c>
      <c r="W64" s="18">
        <f t="shared" si="2"/>
        <v>229.04999999999998</v>
      </c>
      <c r="X64" s="18">
        <f t="shared" si="2"/>
        <v>229.04999999999998</v>
      </c>
      <c r="Y64" s="18">
        <f t="shared" si="2"/>
        <v>229.04999999999998</v>
      </c>
      <c r="Z64" s="18">
        <f t="shared" si="2"/>
        <v>229.04999999999998</v>
      </c>
      <c r="AA64" s="18">
        <f t="shared" si="2"/>
        <v>229.04999999999998</v>
      </c>
      <c r="AB64" s="18">
        <f t="shared" si="2"/>
        <v>229.04999999999998</v>
      </c>
      <c r="AC64" s="19">
        <f t="shared" si="2"/>
        <v>229.04999999999998</v>
      </c>
    </row>
    <row r="65" spans="1:11" ht="15.75" x14ac:dyDescent="0.25">
      <c r="A65" s="108"/>
      <c r="B65" s="109"/>
      <c r="C65" s="109"/>
      <c r="D65" s="109"/>
      <c r="E65" s="109"/>
      <c r="F65" s="109"/>
      <c r="G65" s="109"/>
      <c r="H65" s="109"/>
      <c r="I65" s="110"/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1527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6108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15270</v>
      </c>
    </row>
    <row r="71" spans="1:11" s="62" customFormat="1" x14ac:dyDescent="0.25">
      <c r="A71" s="14"/>
      <c r="B71" s="15"/>
      <c r="C71" s="15"/>
    </row>
    <row r="73" spans="1:11" x14ac:dyDescent="0.25">
      <c r="B73" s="167"/>
    </row>
    <row r="74" spans="1:11" x14ac:dyDescent="0.25">
      <c r="B74" s="168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9" spans="1:11" x14ac:dyDescent="0.25">
      <c r="B79" s="169"/>
    </row>
    <row r="87" spans="2:2" x14ac:dyDescent="0.25">
      <c r="B87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45" activePane="bottomLeft" state="frozen"/>
      <selection activeCell="A9" sqref="A9:XFD12"/>
      <selection pane="bottomLeft" activeCell="B75" sqref="B75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8554687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61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256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62</v>
      </c>
      <c r="J12" s="190">
        <f t="shared" ref="J12" si="0">SUM(O12:AC12)</f>
        <v>922.5</v>
      </c>
      <c r="K12" s="70"/>
      <c r="L12" s="89">
        <v>43466</v>
      </c>
      <c r="M12" s="89">
        <v>48944</v>
      </c>
      <c r="N12" s="72"/>
      <c r="O12" s="1">
        <f t="shared" ref="O12:AC12" si="1">0.15*$K$65</f>
        <v>61.5</v>
      </c>
      <c r="P12" s="2">
        <f t="shared" si="1"/>
        <v>61.5</v>
      </c>
      <c r="Q12" s="2">
        <f t="shared" si="1"/>
        <v>61.5</v>
      </c>
      <c r="R12" s="2">
        <f t="shared" si="1"/>
        <v>61.5</v>
      </c>
      <c r="S12" s="2">
        <f t="shared" si="1"/>
        <v>61.5</v>
      </c>
      <c r="T12" s="3">
        <f t="shared" si="1"/>
        <v>61.5</v>
      </c>
      <c r="U12" s="3">
        <f t="shared" si="1"/>
        <v>61.5</v>
      </c>
      <c r="V12" s="3">
        <f t="shared" si="1"/>
        <v>61.5</v>
      </c>
      <c r="W12" s="3">
        <f t="shared" si="1"/>
        <v>61.5</v>
      </c>
      <c r="X12" s="3">
        <f t="shared" si="1"/>
        <v>61.5</v>
      </c>
      <c r="Y12" s="3">
        <f t="shared" si="1"/>
        <v>61.5</v>
      </c>
      <c r="Z12" s="3">
        <f t="shared" si="1"/>
        <v>61.5</v>
      </c>
      <c r="AA12" s="3">
        <f t="shared" si="1"/>
        <v>61.5</v>
      </c>
      <c r="AB12" s="3">
        <f t="shared" si="1"/>
        <v>61.5</v>
      </c>
      <c r="AC12" s="4">
        <f t="shared" si="1"/>
        <v>61.5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922.5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19" customFormat="1" ht="90" x14ac:dyDescent="0.25">
      <c r="A44" s="175"/>
      <c r="B44" s="64"/>
      <c r="C44" s="143" t="s">
        <v>62</v>
      </c>
      <c r="D44" s="88" t="s">
        <v>100</v>
      </c>
      <c r="E44" s="46" t="s">
        <v>80</v>
      </c>
      <c r="F44" s="46" t="s">
        <v>87</v>
      </c>
      <c r="G44" s="46" t="s">
        <v>82</v>
      </c>
      <c r="H44" s="117"/>
      <c r="I44" s="189" t="s">
        <v>62</v>
      </c>
      <c r="J44" s="190">
        <f t="shared" ref="J44" si="2">SUM(O44:AC44)</f>
        <v>348</v>
      </c>
      <c r="K44" s="70"/>
      <c r="L44" s="118">
        <v>43466</v>
      </c>
      <c r="M44" s="89">
        <v>43830</v>
      </c>
      <c r="N44" s="148" t="s">
        <v>25</v>
      </c>
      <c r="O44" s="50">
        <v>348</v>
      </c>
      <c r="P44" s="37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s="91" customFormat="1" ht="120" x14ac:dyDescent="0.25">
      <c r="A61" s="175"/>
      <c r="B61" s="83"/>
      <c r="C61" s="84" t="s">
        <v>162</v>
      </c>
      <c r="D61" s="86" t="s">
        <v>163</v>
      </c>
      <c r="E61" s="22" t="s">
        <v>124</v>
      </c>
      <c r="F61" s="85" t="s">
        <v>125</v>
      </c>
      <c r="G61" s="86" t="s">
        <v>126</v>
      </c>
      <c r="H61" s="87"/>
      <c r="I61" s="189" t="s">
        <v>249</v>
      </c>
      <c r="J61" s="190">
        <f t="shared" ref="J61" si="3">SUM(O61:AC61)</f>
        <v>697</v>
      </c>
      <c r="K61" s="87"/>
      <c r="L61" s="89">
        <v>47119</v>
      </c>
      <c r="M61" s="89">
        <v>47483</v>
      </c>
      <c r="N61" s="90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v>697</v>
      </c>
      <c r="Z61" s="3"/>
      <c r="AA61" s="3"/>
      <c r="AB61" s="3"/>
      <c r="AC61" s="4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3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ht="15.75" thickBot="1" x14ac:dyDescent="0.3">
      <c r="A64" s="170"/>
      <c r="B64" s="159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2" customFormat="1" ht="15.75" thickBot="1" x14ac:dyDescent="0.3">
      <c r="A65" s="160"/>
      <c r="B65" s="105" t="s">
        <v>0</v>
      </c>
      <c r="C65" s="105"/>
      <c r="D65" s="105"/>
      <c r="E65" s="105"/>
      <c r="F65" s="105"/>
      <c r="G65" s="105"/>
      <c r="H65" s="105"/>
      <c r="I65" s="193"/>
      <c r="J65" s="193">
        <f>SUM(J42:J64)</f>
        <v>1045</v>
      </c>
      <c r="K65" s="202">
        <v>410</v>
      </c>
      <c r="L65" s="105"/>
      <c r="M65" s="105"/>
      <c r="N65" s="161"/>
      <c r="O65" s="16">
        <f t="shared" ref="O65:AC65" si="4">SUM(O12:O64)</f>
        <v>409.5</v>
      </c>
      <c r="P65" s="17">
        <f t="shared" si="4"/>
        <v>61.5</v>
      </c>
      <c r="Q65" s="17">
        <f t="shared" si="4"/>
        <v>61.5</v>
      </c>
      <c r="R65" s="17">
        <f t="shared" si="4"/>
        <v>61.5</v>
      </c>
      <c r="S65" s="17">
        <f t="shared" si="4"/>
        <v>61.5</v>
      </c>
      <c r="T65" s="18">
        <f t="shared" si="4"/>
        <v>61.5</v>
      </c>
      <c r="U65" s="18">
        <f t="shared" si="4"/>
        <v>61.5</v>
      </c>
      <c r="V65" s="18">
        <f t="shared" si="4"/>
        <v>61.5</v>
      </c>
      <c r="W65" s="18">
        <f t="shared" si="4"/>
        <v>61.5</v>
      </c>
      <c r="X65" s="18">
        <f t="shared" si="4"/>
        <v>61.5</v>
      </c>
      <c r="Y65" s="18">
        <f t="shared" si="4"/>
        <v>758.5</v>
      </c>
      <c r="Z65" s="18">
        <f t="shared" si="4"/>
        <v>61.5</v>
      </c>
      <c r="AA65" s="18">
        <f t="shared" si="4"/>
        <v>61.5</v>
      </c>
      <c r="AB65" s="18">
        <f t="shared" si="4"/>
        <v>61.5</v>
      </c>
      <c r="AC65" s="19">
        <f t="shared" si="4"/>
        <v>61.5</v>
      </c>
    </row>
    <row r="66" spans="1:29" ht="15.75" x14ac:dyDescent="0.25">
      <c r="A66" s="108"/>
      <c r="B66" s="109"/>
      <c r="C66" s="109"/>
      <c r="D66" s="109"/>
      <c r="E66" s="109"/>
      <c r="F66" s="109"/>
      <c r="G66" s="109"/>
      <c r="H66" s="109"/>
      <c r="I66" s="110"/>
      <c r="K66" s="163" t="s">
        <v>252</v>
      </c>
    </row>
    <row r="67" spans="1:29" s="62" customFormat="1" ht="15.75" x14ac:dyDescent="0.25">
      <c r="K67" s="165"/>
    </row>
    <row r="68" spans="1:29" s="62" customFormat="1" ht="60" x14ac:dyDescent="0.25">
      <c r="A68" s="5"/>
      <c r="B68" s="6" t="s">
        <v>34</v>
      </c>
      <c r="C68" s="7" t="s">
        <v>35</v>
      </c>
      <c r="K68" s="165"/>
    </row>
    <row r="69" spans="1:29" s="62" customFormat="1" ht="15.75" x14ac:dyDescent="0.25">
      <c r="A69" s="8" t="s">
        <v>36</v>
      </c>
      <c r="B69" s="9" t="s">
        <v>253</v>
      </c>
      <c r="C69" s="10">
        <f>K65</f>
        <v>410</v>
      </c>
      <c r="K69" s="165"/>
    </row>
    <row r="70" spans="1:29" s="62" customFormat="1" ht="15.75" x14ac:dyDescent="0.25">
      <c r="A70" s="8" t="s">
        <v>37</v>
      </c>
      <c r="B70" s="9" t="s">
        <v>254</v>
      </c>
      <c r="C70" s="10">
        <f>C69*4</f>
        <v>1640</v>
      </c>
      <c r="K70" s="165"/>
    </row>
    <row r="71" spans="1:29" s="62" customFormat="1" ht="15.75" thickBot="1" x14ac:dyDescent="0.3">
      <c r="A71" s="11" t="s">
        <v>38</v>
      </c>
      <c r="B71" s="12" t="s">
        <v>255</v>
      </c>
      <c r="C71" s="13">
        <f>C69*10</f>
        <v>4100</v>
      </c>
    </row>
    <row r="72" spans="1:29" s="62" customFormat="1" x14ac:dyDescent="0.25">
      <c r="A72" s="14"/>
      <c r="B72" s="15"/>
      <c r="C72" s="15"/>
    </row>
    <row r="74" spans="1:29" x14ac:dyDescent="0.25">
      <c r="B74" s="167"/>
    </row>
    <row r="75" spans="1:29" x14ac:dyDescent="0.25">
      <c r="B75" s="168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80" spans="1:29" x14ac:dyDescent="0.25">
      <c r="B80" s="169"/>
    </row>
    <row r="88" spans="2:2" x14ac:dyDescent="0.25">
      <c r="B88" s="16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33" activePane="bottomLeft" state="frozen"/>
      <selection activeCell="A9" sqref="A9:XFD12"/>
      <selection pane="bottomLeft" activeCell="B72" sqref="B72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22.5703125" style="60" bestFit="1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63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64</v>
      </c>
      <c r="J12" s="190">
        <f t="shared" ref="J12" si="0">SUM(O12:AC12)</f>
        <v>2418.75</v>
      </c>
      <c r="K12" s="70"/>
      <c r="L12" s="89">
        <v>43466</v>
      </c>
      <c r="M12" s="89">
        <v>48944</v>
      </c>
      <c r="N12" s="72"/>
      <c r="O12" s="1">
        <f t="shared" ref="O12:AC12" si="1">0.15*$K$64</f>
        <v>161.25</v>
      </c>
      <c r="P12" s="2">
        <f t="shared" si="1"/>
        <v>161.25</v>
      </c>
      <c r="Q12" s="2">
        <f t="shared" si="1"/>
        <v>161.25</v>
      </c>
      <c r="R12" s="2">
        <f t="shared" si="1"/>
        <v>161.25</v>
      </c>
      <c r="S12" s="2">
        <f t="shared" si="1"/>
        <v>161.25</v>
      </c>
      <c r="T12" s="3">
        <f t="shared" si="1"/>
        <v>161.25</v>
      </c>
      <c r="U12" s="3">
        <f t="shared" si="1"/>
        <v>161.25</v>
      </c>
      <c r="V12" s="3">
        <f t="shared" si="1"/>
        <v>161.25</v>
      </c>
      <c r="W12" s="3">
        <f t="shared" si="1"/>
        <v>161.25</v>
      </c>
      <c r="X12" s="3">
        <f t="shared" si="1"/>
        <v>161.25</v>
      </c>
      <c r="Y12" s="3">
        <f t="shared" si="1"/>
        <v>161.25</v>
      </c>
      <c r="Z12" s="3">
        <f t="shared" si="1"/>
        <v>161.25</v>
      </c>
      <c r="AA12" s="3">
        <f t="shared" si="1"/>
        <v>161.25</v>
      </c>
      <c r="AB12" s="3">
        <f t="shared" si="1"/>
        <v>161.25</v>
      </c>
      <c r="AC12" s="4">
        <f t="shared" si="1"/>
        <v>161.25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2418.75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19" customFormat="1" ht="90" x14ac:dyDescent="0.25">
      <c r="A44" s="175"/>
      <c r="B44" s="64"/>
      <c r="C44" s="143" t="s">
        <v>64</v>
      </c>
      <c r="D44" s="88" t="s">
        <v>100</v>
      </c>
      <c r="E44" s="46" t="s">
        <v>80</v>
      </c>
      <c r="F44" s="46" t="s">
        <v>87</v>
      </c>
      <c r="G44" s="46" t="s">
        <v>82</v>
      </c>
      <c r="H44" s="117"/>
      <c r="I44" s="189" t="s">
        <v>64</v>
      </c>
      <c r="J44" s="190">
        <f t="shared" ref="J44" si="2">SUM(O44:AC44)</f>
        <v>914</v>
      </c>
      <c r="K44" s="70"/>
      <c r="L44" s="118">
        <v>43466</v>
      </c>
      <c r="M44" s="89">
        <v>43830</v>
      </c>
      <c r="N44" s="148" t="s">
        <v>25</v>
      </c>
      <c r="O44" s="50">
        <v>914</v>
      </c>
      <c r="P44" s="37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914</v>
      </c>
      <c r="K64" s="105">
        <v>1075</v>
      </c>
      <c r="L64" s="105"/>
      <c r="M64" s="105"/>
      <c r="N64" s="161"/>
      <c r="O64" s="16">
        <f t="shared" ref="O64:AC64" si="3">SUM(O12:O63)</f>
        <v>1075.25</v>
      </c>
      <c r="P64" s="17">
        <f t="shared" si="3"/>
        <v>161.25</v>
      </c>
      <c r="Q64" s="17">
        <f t="shared" si="3"/>
        <v>161.25</v>
      </c>
      <c r="R64" s="17">
        <f t="shared" si="3"/>
        <v>161.25</v>
      </c>
      <c r="S64" s="17">
        <f t="shared" si="3"/>
        <v>161.25</v>
      </c>
      <c r="T64" s="18">
        <f t="shared" si="3"/>
        <v>161.25</v>
      </c>
      <c r="U64" s="18">
        <f t="shared" si="3"/>
        <v>161.25</v>
      </c>
      <c r="V64" s="18">
        <f t="shared" si="3"/>
        <v>161.25</v>
      </c>
      <c r="W64" s="18">
        <f t="shared" si="3"/>
        <v>161.25</v>
      </c>
      <c r="X64" s="18">
        <f t="shared" si="3"/>
        <v>161.25</v>
      </c>
      <c r="Y64" s="18">
        <f t="shared" si="3"/>
        <v>161.25</v>
      </c>
      <c r="Z64" s="18">
        <f t="shared" si="3"/>
        <v>161.25</v>
      </c>
      <c r="AA64" s="18">
        <f t="shared" si="3"/>
        <v>161.25</v>
      </c>
      <c r="AB64" s="18">
        <f t="shared" si="3"/>
        <v>161.25</v>
      </c>
      <c r="AC64" s="19">
        <f t="shared" si="3"/>
        <v>161.25</v>
      </c>
    </row>
    <row r="65" spans="1:11" ht="15.75" x14ac:dyDescent="0.25">
      <c r="A65" s="108"/>
      <c r="B65" s="109"/>
      <c r="C65" s="109"/>
      <c r="D65" s="109"/>
      <c r="E65" s="109"/>
      <c r="F65" s="109"/>
      <c r="G65" s="109"/>
      <c r="H65" s="109"/>
      <c r="I65" s="110"/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1075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4300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10750</v>
      </c>
    </row>
    <row r="71" spans="1:11" s="62" customFormat="1" x14ac:dyDescent="0.25">
      <c r="A71" s="14"/>
      <c r="B71" s="15"/>
      <c r="C71" s="15"/>
    </row>
    <row r="73" spans="1:11" x14ac:dyDescent="0.25">
      <c r="B73" s="167"/>
    </row>
    <row r="74" spans="1:11" x14ac:dyDescent="0.25">
      <c r="B74" s="168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9" spans="1:11" x14ac:dyDescent="0.25">
      <c r="B79" s="169"/>
    </row>
    <row r="87" spans="2:2" x14ac:dyDescent="0.25">
      <c r="B87" s="16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8" topLeftCell="A39" activePane="bottomLeft" state="frozen"/>
      <selection activeCell="A9" sqref="A9:XFD12"/>
      <selection pane="bottomLeft" activeCell="B73" sqref="B73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6.425781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5.8554687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209</v>
      </c>
      <c r="L3" s="244"/>
      <c r="M3" s="244"/>
      <c r="N3" s="244"/>
      <c r="O3" s="244"/>
      <c r="P3" s="244"/>
      <c r="Q3" s="244"/>
      <c r="R3" s="244" t="s">
        <v>246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210</v>
      </c>
      <c r="J12" s="190">
        <f t="shared" ref="J12" si="0">SUM(O12:AC12)</f>
        <v>645.74999999999989</v>
      </c>
      <c r="K12" s="70"/>
      <c r="L12" s="89">
        <v>43466</v>
      </c>
      <c r="M12" s="89">
        <v>48944</v>
      </c>
      <c r="N12" s="72"/>
      <c r="O12" s="1">
        <f>0.15*$K$64</f>
        <v>43.05</v>
      </c>
      <c r="P12" s="2">
        <f>0.15*$K$64</f>
        <v>43.05</v>
      </c>
      <c r="Q12" s="2">
        <f t="shared" ref="Q12:S12" si="1">0.15*$K$64</f>
        <v>43.05</v>
      </c>
      <c r="R12" s="2">
        <f t="shared" si="1"/>
        <v>43.05</v>
      </c>
      <c r="S12" s="2">
        <f t="shared" si="1"/>
        <v>43.05</v>
      </c>
      <c r="T12" s="3">
        <f>0.15*$K$64</f>
        <v>43.05</v>
      </c>
      <c r="U12" s="3">
        <f t="shared" ref="U12:AC12" si="2">0.15*$K$64</f>
        <v>43.05</v>
      </c>
      <c r="V12" s="3">
        <f t="shared" si="2"/>
        <v>43.05</v>
      </c>
      <c r="W12" s="3">
        <f t="shared" si="2"/>
        <v>43.05</v>
      </c>
      <c r="X12" s="3">
        <f t="shared" si="2"/>
        <v>43.05</v>
      </c>
      <c r="Y12" s="3">
        <f t="shared" si="2"/>
        <v>43.05</v>
      </c>
      <c r="Z12" s="3">
        <f t="shared" si="2"/>
        <v>43.05</v>
      </c>
      <c r="AA12" s="3">
        <f t="shared" si="2"/>
        <v>43.05</v>
      </c>
      <c r="AB12" s="3">
        <f t="shared" si="2"/>
        <v>43.05</v>
      </c>
      <c r="AC12" s="4">
        <f t="shared" si="2"/>
        <v>43.05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645.74999999999989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210</v>
      </c>
      <c r="D44" s="236" t="s">
        <v>266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210</v>
      </c>
      <c r="J44" s="190">
        <f t="shared" ref="J44" si="3">SUM(O44:AC44)</f>
        <v>244</v>
      </c>
      <c r="K44" s="87"/>
      <c r="L44" s="89">
        <v>43191</v>
      </c>
      <c r="M44" s="89">
        <v>43465</v>
      </c>
      <c r="N44" s="72" t="s">
        <v>25</v>
      </c>
      <c r="O44" s="1">
        <v>244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x14ac:dyDescent="0.25">
      <c r="A45" s="175"/>
      <c r="B45" s="83"/>
      <c r="C45" s="143"/>
      <c r="D45" s="88"/>
      <c r="E45" s="152"/>
      <c r="F45" s="152"/>
      <c r="G45" s="152"/>
      <c r="H45" s="55"/>
      <c r="I45" s="189"/>
      <c r="J45" s="190"/>
      <c r="K45" s="87"/>
      <c r="L45" s="89"/>
      <c r="M45" s="89"/>
      <c r="N45" s="72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52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244</v>
      </c>
      <c r="K64" s="202">
        <v>287</v>
      </c>
      <c r="L64" s="105"/>
      <c r="M64" s="105"/>
      <c r="N64" s="161"/>
      <c r="O64" s="16">
        <f t="shared" ref="O64:AC64" si="4">SUM(O11:O63)</f>
        <v>287.05</v>
      </c>
      <c r="P64" s="17">
        <f t="shared" si="4"/>
        <v>43.05</v>
      </c>
      <c r="Q64" s="17">
        <f t="shared" si="4"/>
        <v>43.05</v>
      </c>
      <c r="R64" s="17">
        <f t="shared" si="4"/>
        <v>43.05</v>
      </c>
      <c r="S64" s="17">
        <f t="shared" si="4"/>
        <v>43.05</v>
      </c>
      <c r="T64" s="18">
        <f t="shared" si="4"/>
        <v>43.05</v>
      </c>
      <c r="U64" s="18">
        <f t="shared" si="4"/>
        <v>43.05</v>
      </c>
      <c r="V64" s="18">
        <f t="shared" si="4"/>
        <v>43.05</v>
      </c>
      <c r="W64" s="18">
        <f t="shared" si="4"/>
        <v>43.05</v>
      </c>
      <c r="X64" s="18">
        <f t="shared" si="4"/>
        <v>43.05</v>
      </c>
      <c r="Y64" s="18">
        <f t="shared" si="4"/>
        <v>43.05</v>
      </c>
      <c r="Z64" s="18">
        <f t="shared" si="4"/>
        <v>43.05</v>
      </c>
      <c r="AA64" s="18">
        <f t="shared" si="4"/>
        <v>43.05</v>
      </c>
      <c r="AB64" s="18">
        <f t="shared" si="4"/>
        <v>43.05</v>
      </c>
      <c r="AC64" s="19">
        <f t="shared" si="4"/>
        <v>43.05</v>
      </c>
    </row>
    <row r="65" spans="1:11" ht="15.75" x14ac:dyDescent="0.25"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287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1148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2870</v>
      </c>
    </row>
    <row r="71" spans="1:11" s="62" customFormat="1" x14ac:dyDescent="0.25">
      <c r="A71" s="14"/>
      <c r="B71" s="15"/>
      <c r="C71" s="15"/>
    </row>
    <row r="74" spans="1:11" x14ac:dyDescent="0.25">
      <c r="B74" s="167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8" spans="1:11" x14ac:dyDescent="0.25">
      <c r="B78" s="168"/>
    </row>
    <row r="80" spans="1:11" x14ac:dyDescent="0.25">
      <c r="B80" s="169"/>
    </row>
    <row r="88" spans="2:2" x14ac:dyDescent="0.25">
      <c r="B88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39" activePane="bottomLeft" state="frozen"/>
      <selection activeCell="E78" sqref="E78"/>
      <selection pane="bottomLeft" activeCell="B73" sqref="B73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4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214</v>
      </c>
      <c r="L3" s="244"/>
      <c r="M3" s="244"/>
      <c r="N3" s="244"/>
      <c r="O3" s="244"/>
      <c r="P3" s="244"/>
      <c r="Q3" s="244"/>
      <c r="R3" s="244" t="s">
        <v>246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215</v>
      </c>
      <c r="J12" s="190">
        <f t="shared" ref="J12" si="0">SUM(O12:AC12)</f>
        <v>283.5</v>
      </c>
      <c r="K12" s="70"/>
      <c r="L12" s="89">
        <v>43466</v>
      </c>
      <c r="M12" s="89">
        <v>48944</v>
      </c>
      <c r="N12" s="72"/>
      <c r="O12" s="1">
        <f>0.15*$K$65</f>
        <v>18.899999999999999</v>
      </c>
      <c r="P12" s="2">
        <f>0.15*$K$65</f>
        <v>18.899999999999999</v>
      </c>
      <c r="Q12" s="2">
        <f t="shared" ref="Q12:S12" si="1">0.15*$K$65</f>
        <v>18.899999999999999</v>
      </c>
      <c r="R12" s="2">
        <f t="shared" si="1"/>
        <v>18.899999999999999</v>
      </c>
      <c r="S12" s="2">
        <f t="shared" si="1"/>
        <v>18.899999999999999</v>
      </c>
      <c r="T12" s="3">
        <f>0.15*$K$65</f>
        <v>18.899999999999999</v>
      </c>
      <c r="U12" s="3">
        <f t="shared" ref="U12:AC12" si="2">0.15*$K$65</f>
        <v>18.899999999999999</v>
      </c>
      <c r="V12" s="3">
        <f t="shared" si="2"/>
        <v>18.899999999999999</v>
      </c>
      <c r="W12" s="3">
        <f t="shared" si="2"/>
        <v>18.899999999999999</v>
      </c>
      <c r="X12" s="3">
        <f t="shared" si="2"/>
        <v>18.899999999999999</v>
      </c>
      <c r="Y12" s="3">
        <f t="shared" si="2"/>
        <v>18.899999999999999</v>
      </c>
      <c r="Z12" s="3">
        <f t="shared" si="2"/>
        <v>18.899999999999999</v>
      </c>
      <c r="AA12" s="3">
        <f t="shared" si="2"/>
        <v>18.899999999999999</v>
      </c>
      <c r="AB12" s="3">
        <f t="shared" si="2"/>
        <v>18.899999999999999</v>
      </c>
      <c r="AC12" s="4">
        <f t="shared" si="2"/>
        <v>18.899999999999999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84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283.5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215</v>
      </c>
      <c r="D44" s="236" t="s">
        <v>266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215</v>
      </c>
      <c r="J44" s="190">
        <f t="shared" ref="J44:J45" si="3">SUM(O44:AC44)</f>
        <v>107</v>
      </c>
      <c r="K44" s="87"/>
      <c r="L44" s="89">
        <v>43466</v>
      </c>
      <c r="M44" s="89">
        <v>43830</v>
      </c>
      <c r="N44" s="72" t="s">
        <v>25</v>
      </c>
      <c r="O44" s="1">
        <v>107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143" t="s">
        <v>216</v>
      </c>
      <c r="D45" s="88" t="s">
        <v>217</v>
      </c>
      <c r="E45" s="152" t="s">
        <v>80</v>
      </c>
      <c r="F45" s="152" t="s">
        <v>175</v>
      </c>
      <c r="G45" s="152" t="s">
        <v>114</v>
      </c>
      <c r="H45" s="55" t="s">
        <v>173</v>
      </c>
      <c r="I45" s="189" t="s">
        <v>215</v>
      </c>
      <c r="J45" s="190">
        <f t="shared" si="3"/>
        <v>200</v>
      </c>
      <c r="K45" s="87"/>
      <c r="L45" s="89">
        <v>47209</v>
      </c>
      <c r="M45" s="89">
        <v>48579</v>
      </c>
      <c r="N45" s="72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>
        <v>50</v>
      </c>
      <c r="Z45" s="3">
        <v>50</v>
      </c>
      <c r="AA45" s="3">
        <v>50</v>
      </c>
      <c r="AB45" s="3">
        <v>50</v>
      </c>
      <c r="AC45" s="4"/>
    </row>
    <row r="46" spans="1:29" s="119" customFormat="1" x14ac:dyDescent="0.25">
      <c r="A46" s="170"/>
      <c r="B46" s="64"/>
      <c r="C46" s="65"/>
      <c r="D46" s="65"/>
      <c r="E46" s="65"/>
      <c r="F46" s="65"/>
      <c r="G46" s="65"/>
      <c r="H46" s="117"/>
      <c r="I46" s="189"/>
      <c r="J46" s="189"/>
      <c r="K46" s="70"/>
      <c r="L46" s="118"/>
      <c r="M46" s="71"/>
      <c r="N46" s="70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4"/>
      <c r="B47" s="80" t="s">
        <v>2</v>
      </c>
      <c r="C47" s="76"/>
      <c r="D47" s="76"/>
      <c r="E47" s="76"/>
      <c r="F47" s="76"/>
      <c r="G47" s="76"/>
      <c r="H47" s="81"/>
      <c r="I47" s="188"/>
      <c r="J47" s="188"/>
      <c r="K47" s="81"/>
      <c r="L47" s="78"/>
      <c r="M47" s="78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98"/>
    </row>
    <row r="48" spans="1:29" x14ac:dyDescent="0.25">
      <c r="A48" s="170"/>
      <c r="B48" s="64"/>
      <c r="C48" s="120"/>
      <c r="D48" s="65"/>
      <c r="E48" s="22"/>
      <c r="F48" s="22"/>
      <c r="G48" s="22"/>
      <c r="H48" s="70"/>
      <c r="I48" s="189"/>
      <c r="J48" s="190"/>
      <c r="K48" s="70"/>
      <c r="L48" s="71"/>
      <c r="M48" s="71"/>
      <c r="N48" s="72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4"/>
      <c r="B49" s="80" t="s">
        <v>3</v>
      </c>
      <c r="C49" s="76"/>
      <c r="D49" s="76"/>
      <c r="E49" s="76"/>
      <c r="F49" s="76"/>
      <c r="G49" s="76"/>
      <c r="H49" s="81"/>
      <c r="I49" s="188"/>
      <c r="J49" s="201"/>
      <c r="K49" s="81"/>
      <c r="L49" s="78"/>
      <c r="M49" s="78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98"/>
    </row>
    <row r="50" spans="1:29" x14ac:dyDescent="0.25">
      <c r="A50" s="170"/>
      <c r="B50" s="64"/>
      <c r="C50" s="120"/>
      <c r="D50" s="65"/>
      <c r="E50" s="22"/>
      <c r="F50" s="22"/>
      <c r="G50" s="22"/>
      <c r="H50" s="70"/>
      <c r="I50" s="189"/>
      <c r="J50" s="190"/>
      <c r="K50" s="70"/>
      <c r="L50" s="71"/>
      <c r="M50" s="71"/>
      <c r="N50" s="72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4"/>
      <c r="B51" s="81" t="s">
        <v>48</v>
      </c>
      <c r="C51" s="76"/>
      <c r="D51" s="76"/>
      <c r="E51" s="76"/>
      <c r="F51" s="76"/>
      <c r="G51" s="76"/>
      <c r="H51" s="81"/>
      <c r="I51" s="188"/>
      <c r="J51" s="188"/>
      <c r="K51" s="81"/>
      <c r="L51" s="78"/>
      <c r="M51" s="78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98"/>
    </row>
    <row r="52" spans="1:29" s="119" customFormat="1" x14ac:dyDescent="0.25">
      <c r="A52" s="181"/>
      <c r="B52" s="121" t="s">
        <v>1</v>
      </c>
      <c r="C52" s="122"/>
      <c r="D52" s="122"/>
      <c r="E52" s="122"/>
      <c r="F52" s="122"/>
      <c r="G52" s="122"/>
      <c r="H52" s="123"/>
      <c r="I52" s="196"/>
      <c r="J52" s="196"/>
      <c r="K52" s="123"/>
      <c r="L52" s="124"/>
      <c r="M52" s="124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6"/>
    </row>
    <row r="53" spans="1:29" x14ac:dyDescent="0.25">
      <c r="A53" s="170"/>
      <c r="B53" s="64"/>
      <c r="C53" s="65"/>
      <c r="D53" s="65"/>
      <c r="E53" s="65"/>
      <c r="F53" s="65"/>
      <c r="G53" s="65"/>
      <c r="H53" s="70"/>
      <c r="I53" s="189"/>
      <c r="J53" s="189"/>
      <c r="K53" s="70"/>
      <c r="L53" s="71"/>
      <c r="M53" s="71"/>
      <c r="N53" s="11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9" customFormat="1" x14ac:dyDescent="0.25">
      <c r="A54" s="181"/>
      <c r="B54" s="121" t="s">
        <v>2</v>
      </c>
      <c r="C54" s="122"/>
      <c r="D54" s="122"/>
      <c r="E54" s="122"/>
      <c r="F54" s="122"/>
      <c r="G54" s="122"/>
      <c r="H54" s="123"/>
      <c r="I54" s="196"/>
      <c r="J54" s="196"/>
      <c r="K54" s="123"/>
      <c r="L54" s="124"/>
      <c r="M54" s="124"/>
      <c r="N54" s="127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6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3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x14ac:dyDescent="0.25">
      <c r="A57" s="170"/>
      <c r="B57" s="64"/>
      <c r="C57" s="65"/>
      <c r="D57" s="65"/>
      <c r="E57" s="65"/>
      <c r="F57" s="65"/>
      <c r="G57" s="65"/>
      <c r="H57" s="70"/>
      <c r="I57" s="189"/>
      <c r="J57" s="189"/>
      <c r="K57" s="70"/>
      <c r="L57" s="71"/>
      <c r="M57" s="71"/>
      <c r="N57" s="11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4"/>
      <c r="B58" s="81" t="s">
        <v>49</v>
      </c>
      <c r="C58" s="76"/>
      <c r="D58" s="76"/>
      <c r="E58" s="76"/>
      <c r="F58" s="76"/>
      <c r="G58" s="76"/>
      <c r="H58" s="81"/>
      <c r="I58" s="188"/>
      <c r="J58" s="188"/>
      <c r="K58" s="81"/>
      <c r="L58" s="78"/>
      <c r="M58" s="78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98"/>
    </row>
    <row r="59" spans="1:29" s="119" customFormat="1" x14ac:dyDescent="0.25">
      <c r="A59" s="181"/>
      <c r="B59" s="121" t="s">
        <v>1</v>
      </c>
      <c r="C59" s="122"/>
      <c r="D59" s="122"/>
      <c r="E59" s="122"/>
      <c r="F59" s="122"/>
      <c r="G59" s="122"/>
      <c r="H59" s="123"/>
      <c r="I59" s="196"/>
      <c r="J59" s="196"/>
      <c r="K59" s="123"/>
      <c r="L59" s="124"/>
      <c r="M59" s="124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6"/>
    </row>
    <row r="60" spans="1:29" x14ac:dyDescent="0.25">
      <c r="A60" s="170"/>
      <c r="B60" s="64"/>
      <c r="C60" s="65"/>
      <c r="D60" s="65"/>
      <c r="E60" s="65"/>
      <c r="F60" s="65"/>
      <c r="G60" s="65"/>
      <c r="H60" s="70"/>
      <c r="I60" s="189"/>
      <c r="J60" s="189"/>
      <c r="K60" s="70"/>
      <c r="L60" s="71"/>
      <c r="M60" s="71"/>
      <c r="N60" s="112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9" customFormat="1" x14ac:dyDescent="0.25">
      <c r="A61" s="181"/>
      <c r="B61" s="121" t="s">
        <v>2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7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3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ht="15.75" thickBot="1" x14ac:dyDescent="0.3">
      <c r="A64" s="170"/>
      <c r="B64" s="159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2" customFormat="1" ht="15.75" thickBot="1" x14ac:dyDescent="0.3">
      <c r="A65" s="160"/>
      <c r="B65" s="105" t="s">
        <v>0</v>
      </c>
      <c r="C65" s="105"/>
      <c r="D65" s="105"/>
      <c r="E65" s="105"/>
      <c r="F65" s="105"/>
      <c r="G65" s="105"/>
      <c r="H65" s="105"/>
      <c r="I65" s="193"/>
      <c r="J65" s="193">
        <f>SUM(J42:J64)</f>
        <v>307</v>
      </c>
      <c r="K65" s="202">
        <v>126</v>
      </c>
      <c r="L65" s="105"/>
      <c r="M65" s="105"/>
      <c r="N65" s="161"/>
      <c r="O65" s="16">
        <f t="shared" ref="O65:AC65" si="4">SUM(O12:O64)</f>
        <v>125.9</v>
      </c>
      <c r="P65" s="17">
        <f t="shared" si="4"/>
        <v>18.899999999999999</v>
      </c>
      <c r="Q65" s="17">
        <f t="shared" si="4"/>
        <v>18.899999999999999</v>
      </c>
      <c r="R65" s="17">
        <f t="shared" si="4"/>
        <v>18.899999999999999</v>
      </c>
      <c r="S65" s="17">
        <f t="shared" si="4"/>
        <v>18.899999999999999</v>
      </c>
      <c r="T65" s="18">
        <f t="shared" si="4"/>
        <v>18.899999999999999</v>
      </c>
      <c r="U65" s="18">
        <f t="shared" si="4"/>
        <v>18.899999999999999</v>
      </c>
      <c r="V65" s="18">
        <f t="shared" si="4"/>
        <v>18.899999999999999</v>
      </c>
      <c r="W65" s="18">
        <f t="shared" si="4"/>
        <v>18.899999999999999</v>
      </c>
      <c r="X65" s="18">
        <f t="shared" si="4"/>
        <v>18.899999999999999</v>
      </c>
      <c r="Y65" s="18">
        <f t="shared" si="4"/>
        <v>68.900000000000006</v>
      </c>
      <c r="Z65" s="18">
        <f t="shared" si="4"/>
        <v>68.900000000000006</v>
      </c>
      <c r="AA65" s="18">
        <f t="shared" si="4"/>
        <v>68.900000000000006</v>
      </c>
      <c r="AB65" s="18">
        <f t="shared" si="4"/>
        <v>68.900000000000006</v>
      </c>
      <c r="AC65" s="19">
        <f t="shared" si="4"/>
        <v>18.899999999999999</v>
      </c>
    </row>
    <row r="66" spans="1:29" ht="15.75" x14ac:dyDescent="0.25">
      <c r="A66" s="108"/>
      <c r="B66" s="109"/>
      <c r="C66" s="109"/>
      <c r="D66" s="109"/>
      <c r="E66" s="109"/>
      <c r="F66" s="109"/>
      <c r="G66" s="109"/>
      <c r="H66" s="109"/>
      <c r="I66" s="110"/>
      <c r="K66" s="163" t="s">
        <v>252</v>
      </c>
    </row>
    <row r="67" spans="1:29" s="62" customFormat="1" ht="15.75" x14ac:dyDescent="0.25">
      <c r="K67" s="165"/>
    </row>
    <row r="68" spans="1:29" s="62" customFormat="1" ht="60" x14ac:dyDescent="0.25">
      <c r="A68" s="5"/>
      <c r="B68" s="6" t="s">
        <v>34</v>
      </c>
      <c r="C68" s="7" t="s">
        <v>35</v>
      </c>
      <c r="K68" s="165"/>
    </row>
    <row r="69" spans="1:29" s="62" customFormat="1" ht="15.75" x14ac:dyDescent="0.25">
      <c r="A69" s="8" t="s">
        <v>36</v>
      </c>
      <c r="B69" s="9" t="s">
        <v>253</v>
      </c>
      <c r="C69" s="10">
        <f>K65</f>
        <v>126</v>
      </c>
      <c r="K69" s="165"/>
    </row>
    <row r="70" spans="1:29" s="62" customFormat="1" ht="15.75" x14ac:dyDescent="0.25">
      <c r="A70" s="8" t="s">
        <v>37</v>
      </c>
      <c r="B70" s="9" t="s">
        <v>254</v>
      </c>
      <c r="C70" s="10">
        <f>C69*4</f>
        <v>504</v>
      </c>
      <c r="K70" s="165"/>
    </row>
    <row r="71" spans="1:29" s="62" customFormat="1" ht="15.75" thickBot="1" x14ac:dyDescent="0.3">
      <c r="A71" s="11" t="s">
        <v>38</v>
      </c>
      <c r="B71" s="12" t="s">
        <v>255</v>
      </c>
      <c r="C71" s="13">
        <f>C69*10</f>
        <v>1260</v>
      </c>
    </row>
    <row r="72" spans="1:29" s="62" customFormat="1" x14ac:dyDescent="0.25">
      <c r="A72" s="14"/>
      <c r="B72" s="15"/>
      <c r="C72" s="15"/>
    </row>
    <row r="74" spans="1:29" x14ac:dyDescent="0.25">
      <c r="B74" s="167"/>
    </row>
    <row r="75" spans="1:29" x14ac:dyDescent="0.25">
      <c r="B75" s="168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80" spans="1:29" x14ac:dyDescent="0.25">
      <c r="B80" s="169"/>
    </row>
    <row r="88" spans="2:2" x14ac:dyDescent="0.25">
      <c r="B88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8" activePane="bottomLeft" state="frozen"/>
      <selection activeCell="Y63" sqref="Y63"/>
      <selection pane="bottomLeft" activeCell="B74" sqref="B7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194</v>
      </c>
      <c r="L3" s="244"/>
      <c r="M3" s="244"/>
      <c r="N3" s="244"/>
      <c r="O3" s="244"/>
      <c r="P3" s="244"/>
      <c r="Q3" s="244"/>
      <c r="R3" s="244" t="s">
        <v>78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195</v>
      </c>
      <c r="J12" s="190">
        <f>SUM(O12:AC12)</f>
        <v>1595.2499999999995</v>
      </c>
      <c r="K12" s="70"/>
      <c r="L12" s="89">
        <v>43466</v>
      </c>
      <c r="M12" s="89">
        <v>48944</v>
      </c>
      <c r="N12" s="72"/>
      <c r="O12" s="1">
        <f>0.15*$K$66</f>
        <v>106.35</v>
      </c>
      <c r="P12" s="2">
        <f>0.15*$K$66</f>
        <v>106.35</v>
      </c>
      <c r="Q12" s="2">
        <f t="shared" ref="Q12:S12" si="0">0.15*$K$66</f>
        <v>106.35</v>
      </c>
      <c r="R12" s="2">
        <f t="shared" si="0"/>
        <v>106.35</v>
      </c>
      <c r="S12" s="2">
        <f t="shared" si="0"/>
        <v>106.35</v>
      </c>
      <c r="T12" s="3">
        <f>0.15*$K$66</f>
        <v>106.35</v>
      </c>
      <c r="U12" s="3">
        <f t="shared" ref="U12:AC12" si="1">0.15*$K$66</f>
        <v>106.35</v>
      </c>
      <c r="V12" s="3">
        <f t="shared" si="1"/>
        <v>106.35</v>
      </c>
      <c r="W12" s="3">
        <f t="shared" si="1"/>
        <v>106.35</v>
      </c>
      <c r="X12" s="3">
        <f t="shared" si="1"/>
        <v>106.35</v>
      </c>
      <c r="Y12" s="3">
        <f t="shared" si="1"/>
        <v>106.35</v>
      </c>
      <c r="Z12" s="3">
        <f t="shared" si="1"/>
        <v>106.35</v>
      </c>
      <c r="AA12" s="3">
        <f t="shared" si="1"/>
        <v>106.35</v>
      </c>
      <c r="AB12" s="3">
        <f t="shared" si="1"/>
        <v>106.35</v>
      </c>
      <c r="AC12" s="4">
        <f t="shared" si="1"/>
        <v>106.35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84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1595.2499999999995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56" t="s">
        <v>195</v>
      </c>
      <c r="D44" s="88" t="s">
        <v>100</v>
      </c>
      <c r="E44" s="46" t="s">
        <v>80</v>
      </c>
      <c r="F44" s="46" t="s">
        <v>87</v>
      </c>
      <c r="G44" s="46" t="s">
        <v>82</v>
      </c>
      <c r="H44" s="87"/>
      <c r="I44" s="189" t="s">
        <v>195</v>
      </c>
      <c r="J44" s="190">
        <f t="shared" ref="J44" si="2">SUM(O44:AC44)</f>
        <v>603</v>
      </c>
      <c r="K44" s="87"/>
      <c r="L44" s="89">
        <v>43525</v>
      </c>
      <c r="M44" s="89">
        <v>43830</v>
      </c>
      <c r="N44" s="72" t="s">
        <v>25</v>
      </c>
      <c r="O44" s="47">
        <v>603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1" customFormat="1" ht="90" x14ac:dyDescent="0.25">
      <c r="A45" s="175"/>
      <c r="B45" s="83"/>
      <c r="C45" s="156" t="s">
        <v>195</v>
      </c>
      <c r="D45" s="156" t="s">
        <v>176</v>
      </c>
      <c r="E45" s="152" t="s">
        <v>84</v>
      </c>
      <c r="F45" s="152" t="s">
        <v>175</v>
      </c>
      <c r="G45" s="152" t="s">
        <v>177</v>
      </c>
      <c r="H45" s="55" t="s">
        <v>173</v>
      </c>
      <c r="I45" s="189" t="s">
        <v>195</v>
      </c>
      <c r="J45" s="190">
        <f t="shared" ref="J45" si="3">SUM(O45:AC45)</f>
        <v>100</v>
      </c>
      <c r="K45" s="87"/>
      <c r="L45" s="89">
        <v>43922</v>
      </c>
      <c r="M45" s="205">
        <v>44196</v>
      </c>
      <c r="N45" s="72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19" customFormat="1" x14ac:dyDescent="0.25">
      <c r="A46" s="170"/>
      <c r="B46" s="64"/>
      <c r="C46" s="65"/>
      <c r="D46" s="65"/>
      <c r="E46" s="65"/>
      <c r="F46" s="65"/>
      <c r="G46" s="65"/>
      <c r="H46" s="117"/>
      <c r="I46" s="189"/>
      <c r="J46" s="189"/>
      <c r="K46" s="70"/>
      <c r="L46" s="118"/>
      <c r="M46" s="71"/>
      <c r="N46" s="70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4"/>
      <c r="B47" s="80" t="s">
        <v>2</v>
      </c>
      <c r="C47" s="76"/>
      <c r="D47" s="76"/>
      <c r="E47" s="76"/>
      <c r="F47" s="76"/>
      <c r="G47" s="76"/>
      <c r="H47" s="81"/>
      <c r="I47" s="188"/>
      <c r="J47" s="188"/>
      <c r="K47" s="81"/>
      <c r="L47" s="78"/>
      <c r="M47" s="78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98"/>
    </row>
    <row r="48" spans="1:29" x14ac:dyDescent="0.25">
      <c r="A48" s="170"/>
      <c r="B48" s="64"/>
      <c r="C48" s="120"/>
      <c r="D48" s="65"/>
      <c r="E48" s="22"/>
      <c r="F48" s="22"/>
      <c r="G48" s="22"/>
      <c r="H48" s="70"/>
      <c r="I48" s="189"/>
      <c r="J48" s="190"/>
      <c r="K48" s="70"/>
      <c r="L48" s="71"/>
      <c r="M48" s="71"/>
      <c r="N48" s="72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4"/>
      <c r="B49" s="80" t="s">
        <v>3</v>
      </c>
      <c r="C49" s="76"/>
      <c r="D49" s="76"/>
      <c r="E49" s="76"/>
      <c r="F49" s="76"/>
      <c r="G49" s="76"/>
      <c r="H49" s="81"/>
      <c r="I49" s="188"/>
      <c r="J49" s="201"/>
      <c r="K49" s="81"/>
      <c r="L49" s="78"/>
      <c r="M49" s="78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98"/>
    </row>
    <row r="50" spans="1:29" x14ac:dyDescent="0.25">
      <c r="A50" s="170"/>
      <c r="B50" s="64"/>
      <c r="C50" s="120"/>
      <c r="D50" s="65"/>
      <c r="E50" s="22"/>
      <c r="F50" s="22"/>
      <c r="G50" s="22"/>
      <c r="H50" s="70"/>
      <c r="I50" s="189"/>
      <c r="J50" s="190"/>
      <c r="K50" s="70"/>
      <c r="L50" s="71"/>
      <c r="M50" s="71"/>
      <c r="N50" s="72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4"/>
      <c r="B51" s="81" t="s">
        <v>48</v>
      </c>
      <c r="C51" s="76"/>
      <c r="D51" s="76"/>
      <c r="E51" s="76"/>
      <c r="F51" s="76"/>
      <c r="G51" s="76"/>
      <c r="H51" s="81"/>
      <c r="I51" s="188"/>
      <c r="J51" s="188"/>
      <c r="K51" s="81"/>
      <c r="L51" s="78"/>
      <c r="M51" s="78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98"/>
    </row>
    <row r="52" spans="1:29" s="119" customFormat="1" x14ac:dyDescent="0.25">
      <c r="A52" s="181"/>
      <c r="B52" s="121" t="s">
        <v>1</v>
      </c>
      <c r="C52" s="122"/>
      <c r="D52" s="122"/>
      <c r="E52" s="122"/>
      <c r="F52" s="122"/>
      <c r="G52" s="122"/>
      <c r="H52" s="123"/>
      <c r="I52" s="196"/>
      <c r="J52" s="196"/>
      <c r="K52" s="123"/>
      <c r="L52" s="124"/>
      <c r="M52" s="124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6"/>
    </row>
    <row r="53" spans="1:29" x14ac:dyDescent="0.25">
      <c r="A53" s="170"/>
      <c r="B53" s="64"/>
      <c r="C53" s="65"/>
      <c r="D53" s="65"/>
      <c r="E53" s="65"/>
      <c r="F53" s="65"/>
      <c r="G53" s="65"/>
      <c r="H53" s="70"/>
      <c r="I53" s="189"/>
      <c r="J53" s="189"/>
      <c r="K53" s="70"/>
      <c r="L53" s="71"/>
      <c r="M53" s="71"/>
      <c r="N53" s="11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9" customFormat="1" x14ac:dyDescent="0.25">
      <c r="A54" s="181"/>
      <c r="B54" s="121" t="s">
        <v>2</v>
      </c>
      <c r="C54" s="122"/>
      <c r="D54" s="122"/>
      <c r="E54" s="122"/>
      <c r="F54" s="122"/>
      <c r="G54" s="122"/>
      <c r="H54" s="123"/>
      <c r="I54" s="196"/>
      <c r="J54" s="196"/>
      <c r="K54" s="123"/>
      <c r="L54" s="124"/>
      <c r="M54" s="124"/>
      <c r="N54" s="127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6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3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x14ac:dyDescent="0.25">
      <c r="A57" s="170"/>
      <c r="B57" s="64"/>
      <c r="C57" s="65"/>
      <c r="D57" s="65"/>
      <c r="E57" s="65"/>
      <c r="F57" s="65"/>
      <c r="G57" s="65"/>
      <c r="H57" s="70"/>
      <c r="I57" s="189"/>
      <c r="J57" s="189"/>
      <c r="K57" s="70"/>
      <c r="L57" s="71"/>
      <c r="M57" s="71"/>
      <c r="N57" s="11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4"/>
      <c r="B58" s="81" t="s">
        <v>49</v>
      </c>
      <c r="C58" s="76"/>
      <c r="D58" s="76"/>
      <c r="E58" s="76"/>
      <c r="F58" s="76"/>
      <c r="G58" s="76"/>
      <c r="H58" s="81"/>
      <c r="I58" s="188"/>
      <c r="J58" s="188"/>
      <c r="K58" s="81"/>
      <c r="L58" s="78"/>
      <c r="M58" s="78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98"/>
    </row>
    <row r="59" spans="1:29" s="119" customFormat="1" x14ac:dyDescent="0.25">
      <c r="A59" s="181"/>
      <c r="B59" s="121" t="s">
        <v>1</v>
      </c>
      <c r="C59" s="122"/>
      <c r="D59" s="122"/>
      <c r="E59" s="122"/>
      <c r="F59" s="122"/>
      <c r="G59" s="122"/>
      <c r="H59" s="123"/>
      <c r="I59" s="196"/>
      <c r="J59" s="196"/>
      <c r="K59" s="123"/>
      <c r="L59" s="124"/>
      <c r="M59" s="124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6"/>
    </row>
    <row r="60" spans="1:29" x14ac:dyDescent="0.25">
      <c r="A60" s="170"/>
      <c r="B60" s="64"/>
      <c r="C60" s="65"/>
      <c r="D60" s="65"/>
      <c r="E60" s="65"/>
      <c r="F60" s="65"/>
      <c r="G60" s="65"/>
      <c r="H60" s="70"/>
      <c r="I60" s="189"/>
      <c r="J60" s="189"/>
      <c r="K60" s="70"/>
      <c r="L60" s="71"/>
      <c r="M60" s="71"/>
      <c r="N60" s="112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9" customFormat="1" x14ac:dyDescent="0.25">
      <c r="A61" s="181"/>
      <c r="B61" s="121" t="s">
        <v>2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7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s="91" customFormat="1" ht="75" x14ac:dyDescent="0.25">
      <c r="A62" s="175"/>
      <c r="B62" s="83"/>
      <c r="C62" s="84" t="s">
        <v>196</v>
      </c>
      <c r="D62" s="86" t="s">
        <v>197</v>
      </c>
      <c r="E62" s="184" t="s">
        <v>146</v>
      </c>
      <c r="F62" s="152" t="s">
        <v>190</v>
      </c>
      <c r="G62" s="185" t="s">
        <v>191</v>
      </c>
      <c r="H62" s="87"/>
      <c r="I62" s="189" t="s">
        <v>195</v>
      </c>
      <c r="J62" s="190">
        <f t="shared" ref="J62" si="4">SUM(O62:AC62)</f>
        <v>1500</v>
      </c>
      <c r="K62" s="87"/>
      <c r="L62" s="89">
        <v>47119</v>
      </c>
      <c r="M62" s="89">
        <v>48213</v>
      </c>
      <c r="N62" s="90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254</v>
      </c>
      <c r="Z62" s="3">
        <v>674</v>
      </c>
      <c r="AA62" s="3">
        <v>572</v>
      </c>
      <c r="AB62" s="3"/>
      <c r="AC62" s="4"/>
    </row>
    <row r="63" spans="1:29" x14ac:dyDescent="0.25">
      <c r="A63" s="170"/>
      <c r="B63" s="64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9" customFormat="1" x14ac:dyDescent="0.25">
      <c r="A64" s="181"/>
      <c r="B64" s="121" t="s">
        <v>3</v>
      </c>
      <c r="C64" s="122"/>
      <c r="D64" s="122"/>
      <c r="E64" s="122"/>
      <c r="F64" s="122"/>
      <c r="G64" s="122"/>
      <c r="H64" s="123"/>
      <c r="I64" s="196"/>
      <c r="J64" s="196"/>
      <c r="K64" s="123"/>
      <c r="L64" s="124"/>
      <c r="M64" s="124"/>
      <c r="N64" s="127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6"/>
    </row>
    <row r="65" spans="1:29" ht="15.75" thickBot="1" x14ac:dyDescent="0.3">
      <c r="A65" s="170"/>
      <c r="B65" s="159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2" customFormat="1" ht="15.75" thickBot="1" x14ac:dyDescent="0.3">
      <c r="A66" s="160"/>
      <c r="B66" s="105" t="s">
        <v>0</v>
      </c>
      <c r="C66" s="105"/>
      <c r="D66" s="105"/>
      <c r="E66" s="105"/>
      <c r="F66" s="105"/>
      <c r="G66" s="105"/>
      <c r="H66" s="105"/>
      <c r="I66" s="193"/>
      <c r="J66" s="193">
        <f>SUM(J42:J65)</f>
        <v>2203</v>
      </c>
      <c r="K66" s="202">
        <v>709</v>
      </c>
      <c r="L66" s="105"/>
      <c r="M66" s="105"/>
      <c r="N66" s="161"/>
      <c r="O66" s="16">
        <f t="shared" ref="O66:AC66" si="5">SUM(O12:O65)</f>
        <v>709.35</v>
      </c>
      <c r="P66" s="17">
        <f t="shared" si="5"/>
        <v>206.35</v>
      </c>
      <c r="Q66" s="17">
        <f t="shared" si="5"/>
        <v>106.35</v>
      </c>
      <c r="R66" s="17">
        <f t="shared" si="5"/>
        <v>106.35</v>
      </c>
      <c r="S66" s="17">
        <f t="shared" si="5"/>
        <v>106.35</v>
      </c>
      <c r="T66" s="18">
        <f t="shared" si="5"/>
        <v>106.35</v>
      </c>
      <c r="U66" s="18">
        <f t="shared" si="5"/>
        <v>106.35</v>
      </c>
      <c r="V66" s="18">
        <f t="shared" si="5"/>
        <v>106.35</v>
      </c>
      <c r="W66" s="18">
        <f t="shared" si="5"/>
        <v>106.35</v>
      </c>
      <c r="X66" s="18">
        <f t="shared" si="5"/>
        <v>106.35</v>
      </c>
      <c r="Y66" s="18">
        <f t="shared" si="5"/>
        <v>360.35</v>
      </c>
      <c r="Z66" s="18">
        <f t="shared" si="5"/>
        <v>780.35</v>
      </c>
      <c r="AA66" s="18">
        <f t="shared" si="5"/>
        <v>678.35</v>
      </c>
      <c r="AB66" s="18">
        <f t="shared" si="5"/>
        <v>106.35</v>
      </c>
      <c r="AC66" s="19">
        <f t="shared" si="5"/>
        <v>106.35</v>
      </c>
    </row>
    <row r="67" spans="1:29" ht="15.75" x14ac:dyDescent="0.25">
      <c r="A67" s="108"/>
      <c r="B67" s="109"/>
      <c r="C67" s="109"/>
      <c r="D67" s="109"/>
      <c r="E67" s="109"/>
      <c r="F67" s="109"/>
      <c r="G67" s="109"/>
      <c r="H67" s="109"/>
      <c r="I67" s="110"/>
      <c r="K67" s="163" t="s">
        <v>252</v>
      </c>
    </row>
    <row r="68" spans="1:29" s="62" customFormat="1" ht="15.75" x14ac:dyDescent="0.25">
      <c r="K68" s="165"/>
    </row>
    <row r="69" spans="1:29" s="62" customFormat="1" ht="60" x14ac:dyDescent="0.25">
      <c r="A69" s="5"/>
      <c r="B69" s="6" t="s">
        <v>34</v>
      </c>
      <c r="C69" s="7" t="s">
        <v>35</v>
      </c>
      <c r="K69" s="165"/>
    </row>
    <row r="70" spans="1:29" s="62" customFormat="1" ht="15.75" x14ac:dyDescent="0.25">
      <c r="A70" s="8" t="s">
        <v>36</v>
      </c>
      <c r="B70" s="9" t="s">
        <v>253</v>
      </c>
      <c r="C70" s="10">
        <f>K66</f>
        <v>709</v>
      </c>
      <c r="K70" s="165"/>
    </row>
    <row r="71" spans="1:29" s="62" customFormat="1" ht="15.75" x14ac:dyDescent="0.25">
      <c r="A71" s="8" t="s">
        <v>37</v>
      </c>
      <c r="B71" s="9" t="s">
        <v>254</v>
      </c>
      <c r="C71" s="10">
        <f>C70*4</f>
        <v>2836</v>
      </c>
      <c r="K71" s="165"/>
    </row>
    <row r="72" spans="1:29" s="62" customFormat="1" ht="15.75" thickBot="1" x14ac:dyDescent="0.3">
      <c r="A72" s="11" t="s">
        <v>38</v>
      </c>
      <c r="B72" s="12" t="s">
        <v>255</v>
      </c>
      <c r="C72" s="13">
        <f>C70*10</f>
        <v>7090</v>
      </c>
    </row>
    <row r="73" spans="1:29" s="62" customFormat="1" x14ac:dyDescent="0.25">
      <c r="A73" s="14"/>
      <c r="B73" s="15"/>
      <c r="C73" s="15"/>
    </row>
    <row r="75" spans="1:29" x14ac:dyDescent="0.25">
      <c r="B75" s="167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1" spans="2:2" x14ac:dyDescent="0.25">
      <c r="B81" s="169"/>
    </row>
    <row r="89" spans="2:2" x14ac:dyDescent="0.25">
      <c r="B89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45" activePane="bottomLeft" state="frozen"/>
      <selection activeCell="A9" sqref="A9:XFD12"/>
      <selection pane="bottomLeft" activeCell="B74" sqref="B7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22.5703125" style="60" bestFit="1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65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66</v>
      </c>
      <c r="J12" s="190">
        <f t="shared" ref="J12" si="0">SUM(O12:AC12)</f>
        <v>1451.25</v>
      </c>
      <c r="K12" s="70"/>
      <c r="L12" s="89">
        <v>43466</v>
      </c>
      <c r="M12" s="89">
        <v>48944</v>
      </c>
      <c r="N12" s="72"/>
      <c r="O12" s="1">
        <f t="shared" ref="O12:AC12" si="1">0.15*$K$65</f>
        <v>96.75</v>
      </c>
      <c r="P12" s="2">
        <f t="shared" si="1"/>
        <v>96.75</v>
      </c>
      <c r="Q12" s="2">
        <f t="shared" si="1"/>
        <v>96.75</v>
      </c>
      <c r="R12" s="2">
        <f t="shared" si="1"/>
        <v>96.75</v>
      </c>
      <c r="S12" s="2">
        <f t="shared" si="1"/>
        <v>96.75</v>
      </c>
      <c r="T12" s="3">
        <f t="shared" si="1"/>
        <v>96.75</v>
      </c>
      <c r="U12" s="3">
        <f t="shared" si="1"/>
        <v>96.75</v>
      </c>
      <c r="V12" s="3">
        <f t="shared" si="1"/>
        <v>96.75</v>
      </c>
      <c r="W12" s="3">
        <f t="shared" si="1"/>
        <v>96.75</v>
      </c>
      <c r="X12" s="3">
        <f t="shared" si="1"/>
        <v>96.75</v>
      </c>
      <c r="Y12" s="3">
        <f t="shared" si="1"/>
        <v>96.75</v>
      </c>
      <c r="Z12" s="3">
        <f t="shared" si="1"/>
        <v>96.75</v>
      </c>
      <c r="AA12" s="3">
        <f t="shared" si="1"/>
        <v>96.75</v>
      </c>
      <c r="AB12" s="3">
        <f t="shared" si="1"/>
        <v>96.75</v>
      </c>
      <c r="AC12" s="4">
        <f t="shared" si="1"/>
        <v>96.75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1451.25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19" customFormat="1" ht="90" x14ac:dyDescent="0.25">
      <c r="A44" s="175"/>
      <c r="B44" s="64"/>
      <c r="C44" s="143" t="s">
        <v>66</v>
      </c>
      <c r="D44" s="88" t="s">
        <v>100</v>
      </c>
      <c r="E44" s="46" t="s">
        <v>80</v>
      </c>
      <c r="F44" s="46" t="s">
        <v>87</v>
      </c>
      <c r="G44" s="46" t="s">
        <v>82</v>
      </c>
      <c r="H44" s="117"/>
      <c r="I44" s="189" t="s">
        <v>66</v>
      </c>
      <c r="J44" s="190">
        <f t="shared" ref="J44" si="2">SUM(O44:AC44)</f>
        <v>548</v>
      </c>
      <c r="K44" s="70"/>
      <c r="L44" s="118">
        <v>43466</v>
      </c>
      <c r="M44" s="89">
        <v>43830</v>
      </c>
      <c r="N44" s="148" t="s">
        <v>25</v>
      </c>
      <c r="O44" s="50">
        <v>548</v>
      </c>
      <c r="P44" s="37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s="91" customFormat="1" ht="120" x14ac:dyDescent="0.25">
      <c r="A61" s="175"/>
      <c r="B61" s="83"/>
      <c r="C61" s="84" t="s">
        <v>162</v>
      </c>
      <c r="D61" s="86" t="s">
        <v>163</v>
      </c>
      <c r="E61" s="22" t="s">
        <v>124</v>
      </c>
      <c r="F61" s="85" t="s">
        <v>125</v>
      </c>
      <c r="G61" s="86" t="s">
        <v>126</v>
      </c>
      <c r="H61" s="87"/>
      <c r="I61" s="189" t="s">
        <v>249</v>
      </c>
      <c r="J61" s="190">
        <f t="shared" ref="J61" si="3">SUM(O61:AC61)</f>
        <v>981</v>
      </c>
      <c r="K61" s="87"/>
      <c r="L61" s="89">
        <v>47119</v>
      </c>
      <c r="M61" s="89">
        <v>47483</v>
      </c>
      <c r="N61" s="90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v>981</v>
      </c>
      <c r="Z61" s="3"/>
      <c r="AA61" s="3"/>
      <c r="AB61" s="3"/>
      <c r="AC61" s="4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3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ht="15.75" thickBot="1" x14ac:dyDescent="0.3">
      <c r="A64" s="170"/>
      <c r="B64" s="159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2" customFormat="1" ht="15.75" thickBot="1" x14ac:dyDescent="0.3">
      <c r="A65" s="160"/>
      <c r="B65" s="105" t="s">
        <v>0</v>
      </c>
      <c r="C65" s="105"/>
      <c r="D65" s="105"/>
      <c r="E65" s="105"/>
      <c r="F65" s="105"/>
      <c r="G65" s="105"/>
      <c r="H65" s="105"/>
      <c r="I65" s="193"/>
      <c r="J65" s="193">
        <f>SUM(J42:J64)</f>
        <v>1529</v>
      </c>
      <c r="K65" s="202">
        <v>645</v>
      </c>
      <c r="L65" s="105"/>
      <c r="M65" s="105"/>
      <c r="N65" s="161"/>
      <c r="O65" s="16">
        <f t="shared" ref="O65:AC65" si="4">SUM(O12:O64)</f>
        <v>644.75</v>
      </c>
      <c r="P65" s="17">
        <f t="shared" si="4"/>
        <v>96.75</v>
      </c>
      <c r="Q65" s="17">
        <f t="shared" si="4"/>
        <v>96.75</v>
      </c>
      <c r="R65" s="17">
        <f t="shared" si="4"/>
        <v>96.75</v>
      </c>
      <c r="S65" s="17">
        <f t="shared" si="4"/>
        <v>96.75</v>
      </c>
      <c r="T65" s="18">
        <f t="shared" si="4"/>
        <v>96.75</v>
      </c>
      <c r="U65" s="18">
        <f t="shared" si="4"/>
        <v>96.75</v>
      </c>
      <c r="V65" s="18">
        <f t="shared" si="4"/>
        <v>96.75</v>
      </c>
      <c r="W65" s="18">
        <f t="shared" si="4"/>
        <v>96.75</v>
      </c>
      <c r="X65" s="18">
        <f t="shared" si="4"/>
        <v>96.75</v>
      </c>
      <c r="Y65" s="18">
        <f t="shared" si="4"/>
        <v>1077.75</v>
      </c>
      <c r="Z65" s="18">
        <f t="shared" si="4"/>
        <v>96.75</v>
      </c>
      <c r="AA65" s="18">
        <f t="shared" si="4"/>
        <v>96.75</v>
      </c>
      <c r="AB65" s="18">
        <f t="shared" si="4"/>
        <v>96.75</v>
      </c>
      <c r="AC65" s="19">
        <f t="shared" si="4"/>
        <v>96.75</v>
      </c>
    </row>
    <row r="66" spans="1:29" ht="15.75" x14ac:dyDescent="0.25">
      <c r="A66" s="108"/>
      <c r="B66" s="109"/>
      <c r="C66" s="109"/>
      <c r="D66" s="109"/>
      <c r="E66" s="109"/>
      <c r="F66" s="109"/>
      <c r="G66" s="109"/>
      <c r="H66" s="109"/>
      <c r="I66" s="110"/>
      <c r="K66" s="163" t="s">
        <v>252</v>
      </c>
    </row>
    <row r="67" spans="1:29" s="62" customFormat="1" ht="15.75" x14ac:dyDescent="0.25">
      <c r="K67" s="165"/>
    </row>
    <row r="68" spans="1:29" s="62" customFormat="1" ht="60" x14ac:dyDescent="0.25">
      <c r="A68" s="5"/>
      <c r="B68" s="6" t="s">
        <v>34</v>
      </c>
      <c r="C68" s="7" t="s">
        <v>35</v>
      </c>
      <c r="K68" s="165"/>
    </row>
    <row r="69" spans="1:29" s="62" customFormat="1" ht="15.75" x14ac:dyDescent="0.25">
      <c r="A69" s="8" t="s">
        <v>36</v>
      </c>
      <c r="B69" s="9" t="s">
        <v>253</v>
      </c>
      <c r="C69" s="10">
        <f>K65</f>
        <v>645</v>
      </c>
      <c r="K69" s="165"/>
    </row>
    <row r="70" spans="1:29" s="62" customFormat="1" ht="15.75" x14ac:dyDescent="0.25">
      <c r="A70" s="8" t="s">
        <v>37</v>
      </c>
      <c r="B70" s="9" t="s">
        <v>254</v>
      </c>
      <c r="C70" s="10">
        <f>C69*4</f>
        <v>2580</v>
      </c>
      <c r="K70" s="165"/>
    </row>
    <row r="71" spans="1:29" s="62" customFormat="1" ht="15.75" thickBot="1" x14ac:dyDescent="0.3">
      <c r="A71" s="11" t="s">
        <v>38</v>
      </c>
      <c r="B71" s="12" t="s">
        <v>255</v>
      </c>
      <c r="C71" s="13">
        <f>C69*10</f>
        <v>6450</v>
      </c>
    </row>
    <row r="72" spans="1:29" s="62" customFormat="1" x14ac:dyDescent="0.25">
      <c r="A72" s="14"/>
      <c r="B72" s="15"/>
      <c r="C72" s="15"/>
    </row>
    <row r="74" spans="1:29" x14ac:dyDescent="0.25">
      <c r="B74" s="167"/>
    </row>
    <row r="75" spans="1:29" x14ac:dyDescent="0.25">
      <c r="B75" s="168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80" spans="1:29" x14ac:dyDescent="0.25">
      <c r="B80" s="169"/>
    </row>
    <row r="88" spans="2:2" x14ac:dyDescent="0.25">
      <c r="B88" s="16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8" activePane="bottomLeft" state="frozen"/>
      <selection activeCell="Y63" sqref="Y63"/>
      <selection pane="bottomLeft" activeCell="B76" sqref="B76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8554687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198</v>
      </c>
      <c r="L3" s="244"/>
      <c r="M3" s="244"/>
      <c r="N3" s="244"/>
      <c r="O3" s="244"/>
      <c r="P3" s="244"/>
      <c r="Q3" s="244"/>
      <c r="R3" s="244" t="s">
        <v>246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199</v>
      </c>
      <c r="E12" s="67"/>
      <c r="F12" s="68" t="s">
        <v>33</v>
      </c>
      <c r="G12" s="69"/>
      <c r="H12" s="70"/>
      <c r="I12" s="189" t="s">
        <v>200</v>
      </c>
      <c r="J12" s="190">
        <f t="shared" ref="J12" si="0">SUM(O12:AC12)</f>
        <v>1381.4999999999998</v>
      </c>
      <c r="K12" s="70"/>
      <c r="L12" s="89">
        <v>43466</v>
      </c>
      <c r="M12" s="89">
        <v>48944</v>
      </c>
      <c r="N12" s="72"/>
      <c r="O12" s="1">
        <f>0.15*$K$67</f>
        <v>92.1</v>
      </c>
      <c r="P12" s="2">
        <f>0.15*$K$67</f>
        <v>92.1</v>
      </c>
      <c r="Q12" s="2">
        <f t="shared" ref="Q12:S12" si="1">0.15*$K$67</f>
        <v>92.1</v>
      </c>
      <c r="R12" s="2">
        <f t="shared" si="1"/>
        <v>92.1</v>
      </c>
      <c r="S12" s="2">
        <f t="shared" si="1"/>
        <v>92.1</v>
      </c>
      <c r="T12" s="3">
        <f>0.15*$K$67</f>
        <v>92.1</v>
      </c>
      <c r="U12" s="3">
        <f t="shared" ref="U12:AC12" si="2">0.15*$K$67</f>
        <v>92.1</v>
      </c>
      <c r="V12" s="3">
        <f t="shared" si="2"/>
        <v>92.1</v>
      </c>
      <c r="W12" s="3">
        <f t="shared" si="2"/>
        <v>92.1</v>
      </c>
      <c r="X12" s="3">
        <f t="shared" si="2"/>
        <v>92.1</v>
      </c>
      <c r="Y12" s="3">
        <f t="shared" si="2"/>
        <v>92.1</v>
      </c>
      <c r="Z12" s="3">
        <f t="shared" si="2"/>
        <v>92.1</v>
      </c>
      <c r="AA12" s="3">
        <f t="shared" si="2"/>
        <v>92.1</v>
      </c>
      <c r="AB12" s="3">
        <f t="shared" si="2"/>
        <v>92.1</v>
      </c>
      <c r="AC12" s="4">
        <f t="shared" si="2"/>
        <v>92.1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52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1381.4999999999998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56" t="s">
        <v>200</v>
      </c>
      <c r="D44" s="88" t="s">
        <v>100</v>
      </c>
      <c r="E44" s="46" t="s">
        <v>80</v>
      </c>
      <c r="F44" s="46" t="s">
        <v>87</v>
      </c>
      <c r="G44" s="46" t="s">
        <v>82</v>
      </c>
      <c r="H44" s="87"/>
      <c r="I44" s="189" t="s">
        <v>200</v>
      </c>
      <c r="J44" s="190">
        <f t="shared" ref="J44" si="3">SUM(O44:AC44)</f>
        <v>522</v>
      </c>
      <c r="K44" s="87"/>
      <c r="L44" s="89">
        <v>43525</v>
      </c>
      <c r="M44" s="89">
        <v>43830</v>
      </c>
      <c r="N44" s="72" t="s">
        <v>25</v>
      </c>
      <c r="O44" s="47">
        <v>522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1" customFormat="1" ht="90" x14ac:dyDescent="0.25">
      <c r="A45" s="175"/>
      <c r="B45" s="83"/>
      <c r="C45" s="156" t="s">
        <v>200</v>
      </c>
      <c r="D45" s="156" t="s">
        <v>176</v>
      </c>
      <c r="E45" s="152" t="s">
        <v>84</v>
      </c>
      <c r="F45" s="152" t="s">
        <v>175</v>
      </c>
      <c r="G45" s="152" t="s">
        <v>177</v>
      </c>
      <c r="H45" s="55"/>
      <c r="I45" s="189" t="s">
        <v>200</v>
      </c>
      <c r="J45" s="190">
        <f t="shared" ref="J45" si="4">SUM(O45:AC45)</f>
        <v>100</v>
      </c>
      <c r="K45" s="87"/>
      <c r="L45" s="89">
        <v>43922</v>
      </c>
      <c r="M45" s="89">
        <v>44196</v>
      </c>
      <c r="N45" s="72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143" t="s">
        <v>200</v>
      </c>
      <c r="D46" s="88" t="s">
        <v>165</v>
      </c>
      <c r="E46" s="152" t="s">
        <v>80</v>
      </c>
      <c r="F46" s="152" t="s">
        <v>175</v>
      </c>
      <c r="G46" s="152" t="s">
        <v>114</v>
      </c>
      <c r="H46" s="55"/>
      <c r="I46" s="189" t="s">
        <v>200</v>
      </c>
      <c r="J46" s="190">
        <f>SUM(O46:AC46)</f>
        <v>66130</v>
      </c>
      <c r="K46" s="87"/>
      <c r="L46" s="89">
        <v>45383</v>
      </c>
      <c r="M46" s="89">
        <v>48944</v>
      </c>
      <c r="N46" s="72" t="s">
        <v>27</v>
      </c>
      <c r="O46" s="1"/>
      <c r="P46" s="2"/>
      <c r="Q46" s="2"/>
      <c r="R46" s="2"/>
      <c r="S46" s="2"/>
      <c r="T46" s="3">
        <v>6613</v>
      </c>
      <c r="U46" s="3">
        <v>6613</v>
      </c>
      <c r="V46" s="3">
        <v>6613</v>
      </c>
      <c r="W46" s="3">
        <v>6613</v>
      </c>
      <c r="X46" s="3">
        <v>6613</v>
      </c>
      <c r="Y46" s="3">
        <v>6613</v>
      </c>
      <c r="Z46" s="3">
        <v>6613</v>
      </c>
      <c r="AA46" s="3">
        <v>6613</v>
      </c>
      <c r="AB46" s="3">
        <v>6613</v>
      </c>
      <c r="AC46" s="4">
        <v>6613</v>
      </c>
    </row>
    <row r="47" spans="1:29" s="119" customFormat="1" x14ac:dyDescent="0.25">
      <c r="A47" s="170"/>
      <c r="B47" s="64"/>
      <c r="C47" s="65"/>
      <c r="D47" s="65"/>
      <c r="E47" s="65"/>
      <c r="F47" s="65"/>
      <c r="G47" s="65"/>
      <c r="H47" s="117"/>
      <c r="I47" s="189"/>
      <c r="J47" s="189"/>
      <c r="K47" s="70"/>
      <c r="L47" s="118"/>
      <c r="M47" s="71"/>
      <c r="N47" s="70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2</v>
      </c>
      <c r="C48" s="76"/>
      <c r="D48" s="76"/>
      <c r="E48" s="76"/>
      <c r="F48" s="76"/>
      <c r="G48" s="76"/>
      <c r="H48" s="81"/>
      <c r="I48" s="188"/>
      <c r="J48" s="188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0" t="s">
        <v>3</v>
      </c>
      <c r="C50" s="76"/>
      <c r="D50" s="76"/>
      <c r="E50" s="76"/>
      <c r="F50" s="76"/>
      <c r="G50" s="76"/>
      <c r="H50" s="81"/>
      <c r="I50" s="188"/>
      <c r="J50" s="201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x14ac:dyDescent="0.25">
      <c r="A51" s="170"/>
      <c r="B51" s="64"/>
      <c r="C51" s="120"/>
      <c r="D51" s="65"/>
      <c r="E51" s="22"/>
      <c r="F51" s="22"/>
      <c r="G51" s="22"/>
      <c r="H51" s="70"/>
      <c r="I51" s="189"/>
      <c r="J51" s="190"/>
      <c r="K51" s="70"/>
      <c r="L51" s="71"/>
      <c r="M51" s="71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1" t="s">
        <v>48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s="119" customFormat="1" x14ac:dyDescent="0.25">
      <c r="A53" s="181"/>
      <c r="B53" s="121" t="s">
        <v>1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2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3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4"/>
      <c r="B59" s="81" t="s">
        <v>49</v>
      </c>
      <c r="C59" s="76"/>
      <c r="D59" s="76"/>
      <c r="E59" s="76"/>
      <c r="F59" s="76"/>
      <c r="G59" s="76"/>
      <c r="H59" s="81"/>
      <c r="I59" s="188"/>
      <c r="J59" s="188"/>
      <c r="K59" s="81"/>
      <c r="L59" s="78"/>
      <c r="M59" s="78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98"/>
    </row>
    <row r="60" spans="1:29" s="119" customFormat="1" x14ac:dyDescent="0.25">
      <c r="A60" s="181"/>
      <c r="B60" s="121" t="s">
        <v>1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2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s="91" customFormat="1" ht="75" x14ac:dyDescent="0.25">
      <c r="A63" s="175"/>
      <c r="B63" s="83"/>
      <c r="C63" s="84" t="s">
        <v>201</v>
      </c>
      <c r="D63" s="86" t="s">
        <v>202</v>
      </c>
      <c r="E63" s="184" t="s">
        <v>146</v>
      </c>
      <c r="F63" s="152" t="s">
        <v>190</v>
      </c>
      <c r="G63" s="185" t="s">
        <v>191</v>
      </c>
      <c r="H63" s="87"/>
      <c r="I63" s="189" t="s">
        <v>200</v>
      </c>
      <c r="J63" s="190">
        <f t="shared" ref="J63" si="5">SUM(O63:AC63)</f>
        <v>500</v>
      </c>
      <c r="K63" s="87"/>
      <c r="L63" s="89">
        <v>47119</v>
      </c>
      <c r="M63" s="89">
        <v>47848</v>
      </c>
      <c r="N63" s="90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v>310</v>
      </c>
      <c r="Z63" s="3">
        <v>190</v>
      </c>
      <c r="AA63" s="3"/>
      <c r="AB63" s="3"/>
      <c r="AC63" s="4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67252</v>
      </c>
      <c r="K67" s="202">
        <v>614</v>
      </c>
      <c r="L67" s="105"/>
      <c r="M67" s="105"/>
      <c r="N67" s="161"/>
      <c r="O67" s="16">
        <f t="shared" ref="O67:AC67" si="6">SUM(O12:O66)</f>
        <v>614.1</v>
      </c>
      <c r="P67" s="17">
        <f t="shared" si="6"/>
        <v>192.1</v>
      </c>
      <c r="Q67" s="17">
        <f t="shared" si="6"/>
        <v>92.1</v>
      </c>
      <c r="R67" s="17">
        <f t="shared" si="6"/>
        <v>92.1</v>
      </c>
      <c r="S67" s="17">
        <f t="shared" si="6"/>
        <v>92.1</v>
      </c>
      <c r="T67" s="18">
        <f t="shared" si="6"/>
        <v>6705.1</v>
      </c>
      <c r="U67" s="18">
        <f t="shared" si="6"/>
        <v>6705.1</v>
      </c>
      <c r="V67" s="18">
        <f t="shared" si="6"/>
        <v>6705.1</v>
      </c>
      <c r="W67" s="18">
        <f t="shared" si="6"/>
        <v>6705.1</v>
      </c>
      <c r="X67" s="18">
        <f t="shared" si="6"/>
        <v>6705.1</v>
      </c>
      <c r="Y67" s="18">
        <f t="shared" si="6"/>
        <v>7015.1</v>
      </c>
      <c r="Z67" s="18">
        <f t="shared" si="6"/>
        <v>6895.1</v>
      </c>
      <c r="AA67" s="18">
        <f t="shared" si="6"/>
        <v>6705.1</v>
      </c>
      <c r="AB67" s="18">
        <f t="shared" si="6"/>
        <v>6705.1</v>
      </c>
      <c r="AC67" s="19">
        <f t="shared" si="6"/>
        <v>6705.1</v>
      </c>
    </row>
    <row r="68" spans="1:29" ht="15.75" x14ac:dyDescent="0.25">
      <c r="A68" s="108"/>
      <c r="B68" s="109"/>
      <c r="C68" s="109"/>
      <c r="D68" s="109"/>
      <c r="E68" s="109"/>
      <c r="F68" s="109"/>
      <c r="G68" s="109"/>
      <c r="H68" s="109"/>
      <c r="I68" s="110"/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614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2456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6140</v>
      </c>
    </row>
    <row r="74" spans="1:29" s="62" customFormat="1" x14ac:dyDescent="0.25">
      <c r="A74" s="14"/>
      <c r="B74" s="15"/>
      <c r="C74" s="15"/>
    </row>
    <row r="76" spans="1:29" x14ac:dyDescent="0.25">
      <c r="B76" s="167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2" spans="2:2" x14ac:dyDescent="0.25">
      <c r="B82" s="169"/>
    </row>
    <row r="90" spans="2:2" x14ac:dyDescent="0.25">
      <c r="B90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5" activePane="bottomLeft" state="frozen"/>
      <selection activeCell="A9" sqref="A9:XFD12"/>
      <selection pane="bottomLeft" activeCell="B74" sqref="B7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1406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67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68</v>
      </c>
      <c r="J12" s="190">
        <f t="shared" ref="J12" si="0">SUM(O12:AC12)</f>
        <v>967.5</v>
      </c>
      <c r="K12" s="70"/>
      <c r="L12" s="89">
        <v>43466</v>
      </c>
      <c r="M12" s="89">
        <v>48944</v>
      </c>
      <c r="N12" s="72"/>
      <c r="O12" s="1">
        <f>0.15*$K$66</f>
        <v>64.5</v>
      </c>
      <c r="P12" s="2">
        <f>0.15*$K$66</f>
        <v>64.5</v>
      </c>
      <c r="Q12" s="2">
        <f t="shared" ref="Q12:S12" si="1">0.15*$K$66</f>
        <v>64.5</v>
      </c>
      <c r="R12" s="2">
        <f t="shared" si="1"/>
        <v>64.5</v>
      </c>
      <c r="S12" s="2">
        <f t="shared" si="1"/>
        <v>64.5</v>
      </c>
      <c r="T12" s="3">
        <f>0.15*$K$66</f>
        <v>64.5</v>
      </c>
      <c r="U12" s="3">
        <f t="shared" ref="U12:AC12" si="2">0.15*$K$66</f>
        <v>64.5</v>
      </c>
      <c r="V12" s="3">
        <f t="shared" si="2"/>
        <v>64.5</v>
      </c>
      <c r="W12" s="3">
        <f t="shared" si="2"/>
        <v>64.5</v>
      </c>
      <c r="X12" s="3">
        <f t="shared" si="2"/>
        <v>64.5</v>
      </c>
      <c r="Y12" s="3">
        <f t="shared" si="2"/>
        <v>64.5</v>
      </c>
      <c r="Z12" s="3">
        <f t="shared" si="2"/>
        <v>64.5</v>
      </c>
      <c r="AA12" s="3">
        <f t="shared" si="2"/>
        <v>64.5</v>
      </c>
      <c r="AB12" s="3">
        <f t="shared" si="2"/>
        <v>64.5</v>
      </c>
      <c r="AC12" s="4">
        <f t="shared" si="2"/>
        <v>64.5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967.5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43" t="s">
        <v>68</v>
      </c>
      <c r="D44" s="88" t="s">
        <v>100</v>
      </c>
      <c r="E44" s="46" t="s">
        <v>80</v>
      </c>
      <c r="F44" s="46" t="s">
        <v>87</v>
      </c>
      <c r="G44" s="46" t="s">
        <v>82</v>
      </c>
      <c r="H44" s="87"/>
      <c r="I44" s="189" t="s">
        <v>68</v>
      </c>
      <c r="J44" s="190">
        <f t="shared" ref="J44" si="3">SUM(O44:AC44)</f>
        <v>365</v>
      </c>
      <c r="K44" s="87"/>
      <c r="L44" s="89">
        <v>43525</v>
      </c>
      <c r="M44" s="89">
        <v>43830</v>
      </c>
      <c r="N44" s="72" t="s">
        <v>25</v>
      </c>
      <c r="O44" s="47">
        <v>365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s="91" customFormat="1" ht="120" x14ac:dyDescent="0.25">
      <c r="A61" s="175"/>
      <c r="B61" s="83"/>
      <c r="C61" s="84" t="s">
        <v>156</v>
      </c>
      <c r="D61" s="86" t="s">
        <v>157</v>
      </c>
      <c r="E61" s="22" t="s">
        <v>124</v>
      </c>
      <c r="F61" s="85" t="s">
        <v>125</v>
      </c>
      <c r="G61" s="86" t="s">
        <v>126</v>
      </c>
      <c r="H61" s="87"/>
      <c r="I61" s="189" t="s">
        <v>248</v>
      </c>
      <c r="J61" s="190">
        <f t="shared" ref="J61" si="4">SUM(O61:AC61)</f>
        <v>456</v>
      </c>
      <c r="K61" s="87"/>
      <c r="L61" s="89">
        <v>46388</v>
      </c>
      <c r="M61" s="89">
        <v>46752</v>
      </c>
      <c r="N61" s="90" t="s">
        <v>27</v>
      </c>
      <c r="O61" s="1"/>
      <c r="P61" s="2"/>
      <c r="Q61" s="2"/>
      <c r="R61" s="2"/>
      <c r="S61" s="2"/>
      <c r="T61" s="3"/>
      <c r="U61" s="3"/>
      <c r="V61" s="3"/>
      <c r="W61" s="3">
        <v>456</v>
      </c>
      <c r="X61" s="3"/>
      <c r="Y61" s="3"/>
      <c r="Z61" s="3"/>
      <c r="AA61" s="3"/>
      <c r="AB61" s="3"/>
      <c r="AC61" s="4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3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s="91" customFormat="1" ht="120" x14ac:dyDescent="0.25">
      <c r="A64" s="175"/>
      <c r="B64" s="83"/>
      <c r="C64" s="84" t="s">
        <v>158</v>
      </c>
      <c r="D64" s="101" t="s">
        <v>129</v>
      </c>
      <c r="E64" s="22" t="s">
        <v>88</v>
      </c>
      <c r="F64" s="22" t="s">
        <v>98</v>
      </c>
      <c r="G64" s="22" t="s">
        <v>99</v>
      </c>
      <c r="H64" s="87"/>
      <c r="I64" s="189" t="s">
        <v>248</v>
      </c>
      <c r="J64" s="190">
        <f t="shared" ref="J64" si="5">SUM(O64:AC64)</f>
        <v>456</v>
      </c>
      <c r="K64" s="87"/>
      <c r="L64" s="89">
        <v>46388</v>
      </c>
      <c r="M64" s="89">
        <v>46752</v>
      </c>
      <c r="N64" s="90" t="s">
        <v>27</v>
      </c>
      <c r="O64" s="1"/>
      <c r="P64" s="2"/>
      <c r="Q64" s="2"/>
      <c r="R64" s="2"/>
      <c r="S64" s="2"/>
      <c r="T64" s="3"/>
      <c r="U64" s="3"/>
      <c r="V64" s="3"/>
      <c r="W64" s="3">
        <v>456</v>
      </c>
      <c r="X64" s="3"/>
      <c r="Y64" s="3"/>
      <c r="Z64" s="3"/>
      <c r="AA64" s="3"/>
      <c r="AB64" s="3"/>
      <c r="AC64" s="4"/>
    </row>
    <row r="65" spans="1:29" ht="15.75" thickBot="1" x14ac:dyDescent="0.3">
      <c r="A65" s="170"/>
      <c r="B65" s="159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2" customFormat="1" ht="15.75" thickBot="1" x14ac:dyDescent="0.3">
      <c r="A66" s="160"/>
      <c r="B66" s="105" t="s">
        <v>0</v>
      </c>
      <c r="C66" s="105"/>
      <c r="D66" s="105"/>
      <c r="E66" s="105"/>
      <c r="F66" s="105"/>
      <c r="G66" s="105"/>
      <c r="H66" s="105"/>
      <c r="I66" s="193"/>
      <c r="J66" s="193">
        <f>SUM(J42:J65)</f>
        <v>1277</v>
      </c>
      <c r="K66" s="202">
        <v>430</v>
      </c>
      <c r="L66" s="105"/>
      <c r="M66" s="105"/>
      <c r="N66" s="161"/>
      <c r="O66" s="16">
        <f t="shared" ref="O66:AC66" si="6">SUM(O12:O65)</f>
        <v>429.5</v>
      </c>
      <c r="P66" s="17">
        <f t="shared" si="6"/>
        <v>64.5</v>
      </c>
      <c r="Q66" s="17">
        <f t="shared" si="6"/>
        <v>64.5</v>
      </c>
      <c r="R66" s="17">
        <f t="shared" si="6"/>
        <v>64.5</v>
      </c>
      <c r="S66" s="17">
        <f t="shared" si="6"/>
        <v>64.5</v>
      </c>
      <c r="T66" s="18">
        <f t="shared" si="6"/>
        <v>64.5</v>
      </c>
      <c r="U66" s="18">
        <f t="shared" si="6"/>
        <v>64.5</v>
      </c>
      <c r="V66" s="18">
        <f t="shared" si="6"/>
        <v>64.5</v>
      </c>
      <c r="W66" s="18">
        <f t="shared" si="6"/>
        <v>976.5</v>
      </c>
      <c r="X66" s="18">
        <f t="shared" si="6"/>
        <v>64.5</v>
      </c>
      <c r="Y66" s="18">
        <f t="shared" si="6"/>
        <v>64.5</v>
      </c>
      <c r="Z66" s="18">
        <f t="shared" si="6"/>
        <v>64.5</v>
      </c>
      <c r="AA66" s="18">
        <f t="shared" si="6"/>
        <v>64.5</v>
      </c>
      <c r="AB66" s="18">
        <f t="shared" si="6"/>
        <v>64.5</v>
      </c>
      <c r="AC66" s="19">
        <f t="shared" si="6"/>
        <v>64.5</v>
      </c>
    </row>
    <row r="67" spans="1:29" ht="15.75" x14ac:dyDescent="0.25">
      <c r="A67" s="108"/>
      <c r="B67" s="109"/>
      <c r="C67" s="109"/>
      <c r="D67" s="109"/>
      <c r="E67" s="109"/>
      <c r="F67" s="109"/>
      <c r="G67" s="109"/>
      <c r="H67" s="109"/>
      <c r="I67" s="110"/>
      <c r="K67" s="163" t="s">
        <v>252</v>
      </c>
    </row>
    <row r="68" spans="1:29" s="62" customFormat="1" ht="15.75" x14ac:dyDescent="0.25">
      <c r="K68" s="165"/>
    </row>
    <row r="69" spans="1:29" s="62" customFormat="1" ht="60" x14ac:dyDescent="0.25">
      <c r="A69" s="5"/>
      <c r="B69" s="6" t="s">
        <v>34</v>
      </c>
      <c r="C69" s="7" t="s">
        <v>35</v>
      </c>
      <c r="K69" s="165"/>
    </row>
    <row r="70" spans="1:29" s="62" customFormat="1" ht="15.75" x14ac:dyDescent="0.25">
      <c r="A70" s="8" t="s">
        <v>36</v>
      </c>
      <c r="B70" s="9" t="s">
        <v>253</v>
      </c>
      <c r="C70" s="10">
        <f>K66</f>
        <v>430</v>
      </c>
      <c r="K70" s="165"/>
    </row>
    <row r="71" spans="1:29" s="62" customFormat="1" ht="15.75" x14ac:dyDescent="0.25">
      <c r="A71" s="8" t="s">
        <v>37</v>
      </c>
      <c r="B71" s="9" t="s">
        <v>254</v>
      </c>
      <c r="C71" s="10">
        <f>C70*4</f>
        <v>1720</v>
      </c>
      <c r="K71" s="165"/>
    </row>
    <row r="72" spans="1:29" s="62" customFormat="1" ht="15.75" thickBot="1" x14ac:dyDescent="0.3">
      <c r="A72" s="11" t="s">
        <v>38</v>
      </c>
      <c r="B72" s="12" t="s">
        <v>255</v>
      </c>
      <c r="C72" s="13">
        <f>C70*10</f>
        <v>4300</v>
      </c>
    </row>
    <row r="73" spans="1:29" s="62" customFormat="1" x14ac:dyDescent="0.25">
      <c r="A73" s="14"/>
      <c r="B73" s="15"/>
      <c r="C73" s="15"/>
    </row>
    <row r="75" spans="1:29" x14ac:dyDescent="0.25">
      <c r="B75" s="167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1" spans="2:2" x14ac:dyDescent="0.25">
      <c r="B81" s="169"/>
    </row>
    <row r="89" spans="2:2" x14ac:dyDescent="0.25">
      <c r="B89" s="16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57" activePane="bottomLeft" state="frozen"/>
      <selection activeCell="A9" sqref="A9:XFD12"/>
      <selection pane="bottomLeft" activeCell="B78" sqref="B78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4.4257812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237</v>
      </c>
      <c r="L3" s="244"/>
      <c r="M3" s="244"/>
      <c r="N3" s="244"/>
      <c r="O3" s="244"/>
      <c r="P3" s="244"/>
      <c r="Q3" s="244"/>
      <c r="R3" s="244" t="s">
        <v>245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8" t="s">
        <v>57</v>
      </c>
      <c r="L7" s="289"/>
      <c r="M7" s="289"/>
      <c r="N7" s="289"/>
      <c r="O7" s="289"/>
      <c r="P7" s="289"/>
      <c r="Q7" s="290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199</v>
      </c>
      <c r="E12" s="67"/>
      <c r="F12" s="68" t="s">
        <v>33</v>
      </c>
      <c r="G12" s="69"/>
      <c r="H12" s="70"/>
      <c r="I12" s="189" t="s">
        <v>238</v>
      </c>
      <c r="J12" s="190">
        <f t="shared" ref="J12" si="0">SUM(O12:AC12)</f>
        <v>3156.7499999999991</v>
      </c>
      <c r="K12" s="70"/>
      <c r="L12" s="89">
        <v>43466</v>
      </c>
      <c r="M12" s="89">
        <v>48944</v>
      </c>
      <c r="N12" s="72"/>
      <c r="O12" s="1">
        <f>0.15*$K$70</f>
        <v>210.45</v>
      </c>
      <c r="P12" s="2">
        <f>0.15*$K$70</f>
        <v>210.45</v>
      </c>
      <c r="Q12" s="2">
        <f t="shared" ref="Q12:S12" si="1">0.15*$K$70</f>
        <v>210.45</v>
      </c>
      <c r="R12" s="2">
        <f t="shared" si="1"/>
        <v>210.45</v>
      </c>
      <c r="S12" s="2">
        <f t="shared" si="1"/>
        <v>210.45</v>
      </c>
      <c r="T12" s="3">
        <f>0.15*$K$70</f>
        <v>210.45</v>
      </c>
      <c r="U12" s="3">
        <f t="shared" ref="U12:AC12" si="2">0.15*$K$70</f>
        <v>210.45</v>
      </c>
      <c r="V12" s="3">
        <f t="shared" si="2"/>
        <v>210.45</v>
      </c>
      <c r="W12" s="3">
        <f t="shared" si="2"/>
        <v>210.45</v>
      </c>
      <c r="X12" s="3">
        <f t="shared" si="2"/>
        <v>210.45</v>
      </c>
      <c r="Y12" s="3">
        <f t="shared" si="2"/>
        <v>210.45</v>
      </c>
      <c r="Z12" s="3">
        <f t="shared" si="2"/>
        <v>210.45</v>
      </c>
      <c r="AA12" s="3">
        <f t="shared" si="2"/>
        <v>210.45</v>
      </c>
      <c r="AB12" s="3">
        <f t="shared" si="2"/>
        <v>210.45</v>
      </c>
      <c r="AC12" s="4">
        <f t="shared" si="2"/>
        <v>210.45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3156.7499999999991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52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204" t="s">
        <v>238</v>
      </c>
      <c r="D44" s="56" t="s">
        <v>235</v>
      </c>
      <c r="E44" s="152" t="s">
        <v>112</v>
      </c>
      <c r="F44" s="184" t="s">
        <v>87</v>
      </c>
      <c r="G44" s="152" t="s">
        <v>114</v>
      </c>
      <c r="H44" s="155" t="s">
        <v>173</v>
      </c>
      <c r="I44" s="189" t="s">
        <v>238</v>
      </c>
      <c r="J44" s="190">
        <f t="shared" ref="J44:J48" si="3">SUM(O44:AC44)</f>
        <v>1193</v>
      </c>
      <c r="K44" s="87"/>
      <c r="L44" s="89">
        <v>43466</v>
      </c>
      <c r="M44" s="89">
        <v>43830</v>
      </c>
      <c r="N44" s="90" t="s">
        <v>25</v>
      </c>
      <c r="O44" s="1">
        <v>1193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204" t="s">
        <v>238</v>
      </c>
      <c r="D45" s="56" t="s">
        <v>79</v>
      </c>
      <c r="E45" s="152" t="s">
        <v>112</v>
      </c>
      <c r="F45" s="152" t="s">
        <v>81</v>
      </c>
      <c r="G45" s="152" t="s">
        <v>114</v>
      </c>
      <c r="H45" s="155" t="s">
        <v>173</v>
      </c>
      <c r="I45" s="189" t="s">
        <v>238</v>
      </c>
      <c r="J45" s="190">
        <f t="shared" si="3"/>
        <v>4124</v>
      </c>
      <c r="K45" s="87"/>
      <c r="L45" s="89">
        <v>43952</v>
      </c>
      <c r="M45" s="89">
        <v>45291</v>
      </c>
      <c r="N45" s="90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204" t="s">
        <v>238</v>
      </c>
      <c r="D46" s="56" t="s">
        <v>236</v>
      </c>
      <c r="E46" s="152" t="s">
        <v>112</v>
      </c>
      <c r="F46" s="184" t="s">
        <v>87</v>
      </c>
      <c r="G46" s="152" t="s">
        <v>114</v>
      </c>
      <c r="H46" s="155" t="s">
        <v>173</v>
      </c>
      <c r="I46" s="189" t="s">
        <v>238</v>
      </c>
      <c r="J46" s="190">
        <f t="shared" si="3"/>
        <v>1031</v>
      </c>
      <c r="K46" s="87"/>
      <c r="L46" s="89">
        <v>45047</v>
      </c>
      <c r="M46" s="89">
        <v>45291</v>
      </c>
      <c r="N46" s="90" t="s">
        <v>26</v>
      </c>
      <c r="O46" s="1"/>
      <c r="P46" s="2"/>
      <c r="Q46" s="2"/>
      <c r="R46" s="2"/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175"/>
      <c r="B47" s="83"/>
      <c r="C47" s="204" t="s">
        <v>238</v>
      </c>
      <c r="D47" s="56" t="s">
        <v>236</v>
      </c>
      <c r="E47" s="152" t="s">
        <v>112</v>
      </c>
      <c r="F47" s="152" t="s">
        <v>87</v>
      </c>
      <c r="G47" s="152" t="s">
        <v>114</v>
      </c>
      <c r="H47" s="155" t="s">
        <v>173</v>
      </c>
      <c r="I47" s="189" t="s">
        <v>238</v>
      </c>
      <c r="J47" s="190">
        <f t="shared" si="3"/>
        <v>1031</v>
      </c>
      <c r="K47" s="87"/>
      <c r="L47" s="89">
        <v>45413</v>
      </c>
      <c r="M47" s="89">
        <v>45657</v>
      </c>
      <c r="N47" s="90" t="s">
        <v>27</v>
      </c>
      <c r="O47" s="1"/>
      <c r="P47" s="2"/>
      <c r="Q47" s="2"/>
      <c r="R47" s="2"/>
      <c r="S47" s="2"/>
      <c r="T47" s="3">
        <v>1031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91" customFormat="1" ht="90" x14ac:dyDescent="0.25">
      <c r="A48" s="175"/>
      <c r="B48" s="83"/>
      <c r="C48" s="204" t="s">
        <v>238</v>
      </c>
      <c r="D48" s="56" t="s">
        <v>79</v>
      </c>
      <c r="E48" s="152" t="s">
        <v>112</v>
      </c>
      <c r="F48" s="152" t="s">
        <v>81</v>
      </c>
      <c r="G48" s="152" t="s">
        <v>114</v>
      </c>
      <c r="H48" s="155" t="s">
        <v>173</v>
      </c>
      <c r="I48" s="189" t="s">
        <v>238</v>
      </c>
      <c r="J48" s="190">
        <f t="shared" si="3"/>
        <v>8248</v>
      </c>
      <c r="K48" s="87"/>
      <c r="L48" s="89">
        <v>45778</v>
      </c>
      <c r="M48" s="89">
        <v>48579</v>
      </c>
      <c r="N48" s="90" t="s">
        <v>27</v>
      </c>
      <c r="O48" s="1"/>
      <c r="P48" s="2"/>
      <c r="Q48" s="2"/>
      <c r="R48" s="2"/>
      <c r="S48" s="2"/>
      <c r="T48" s="3"/>
      <c r="U48" s="3">
        <v>1031</v>
      </c>
      <c r="V48" s="3">
        <v>1031</v>
      </c>
      <c r="W48" s="3">
        <v>1031</v>
      </c>
      <c r="X48" s="3">
        <v>1031</v>
      </c>
      <c r="Y48" s="3">
        <v>1031</v>
      </c>
      <c r="Z48" s="3">
        <v>1031</v>
      </c>
      <c r="AA48" s="3">
        <v>1031</v>
      </c>
      <c r="AB48" s="3">
        <v>1031</v>
      </c>
      <c r="AC48" s="4"/>
    </row>
    <row r="49" spans="1:29" s="119" customFormat="1" x14ac:dyDescent="0.25">
      <c r="A49" s="170"/>
      <c r="B49" s="64"/>
      <c r="C49" s="65"/>
      <c r="D49" s="65"/>
      <c r="E49" s="65"/>
      <c r="F49" s="65"/>
      <c r="G49" s="65"/>
      <c r="H49" s="117"/>
      <c r="I49" s="189"/>
      <c r="J49" s="189"/>
      <c r="K49" s="70"/>
      <c r="L49" s="118"/>
      <c r="M49" s="71"/>
      <c r="N49" s="70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0" t="s">
        <v>2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x14ac:dyDescent="0.25">
      <c r="A51" s="170"/>
      <c r="B51" s="64"/>
      <c r="C51" s="152"/>
      <c r="D51" s="65"/>
      <c r="E51" s="22"/>
      <c r="F51" s="22"/>
      <c r="G51" s="22"/>
      <c r="H51" s="70"/>
      <c r="I51" s="189"/>
      <c r="J51" s="190"/>
      <c r="K51" s="70"/>
      <c r="L51" s="71"/>
      <c r="M51" s="71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0" t="s">
        <v>3</v>
      </c>
      <c r="C52" s="76"/>
      <c r="D52" s="76"/>
      <c r="E52" s="76"/>
      <c r="F52" s="76"/>
      <c r="G52" s="76"/>
      <c r="H52" s="81"/>
      <c r="I52" s="188"/>
      <c r="J52" s="201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x14ac:dyDescent="0.25">
      <c r="A53" s="170"/>
      <c r="B53" s="64"/>
      <c r="C53" s="120"/>
      <c r="D53" s="65"/>
      <c r="E53" s="22"/>
      <c r="F53" s="22"/>
      <c r="G53" s="22"/>
      <c r="H53" s="70"/>
      <c r="I53" s="189"/>
      <c r="J53" s="190"/>
      <c r="K53" s="70"/>
      <c r="L53" s="71"/>
      <c r="M53" s="71"/>
      <c r="N53" s="7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4"/>
      <c r="B54" s="81" t="s">
        <v>48</v>
      </c>
      <c r="C54" s="76"/>
      <c r="D54" s="76"/>
      <c r="E54" s="76"/>
      <c r="F54" s="76"/>
      <c r="G54" s="76"/>
      <c r="H54" s="81"/>
      <c r="I54" s="188"/>
      <c r="J54" s="188"/>
      <c r="K54" s="81"/>
      <c r="L54" s="78"/>
      <c r="M54" s="78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98"/>
    </row>
    <row r="55" spans="1:29" s="119" customFormat="1" x14ac:dyDescent="0.25">
      <c r="A55" s="181"/>
      <c r="B55" s="121" t="s">
        <v>1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2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9" customFormat="1" x14ac:dyDescent="0.25">
      <c r="A59" s="181"/>
      <c r="B59" s="121" t="s">
        <v>3</v>
      </c>
      <c r="C59" s="122"/>
      <c r="D59" s="122"/>
      <c r="E59" s="122"/>
      <c r="F59" s="122"/>
      <c r="G59" s="122"/>
      <c r="H59" s="123"/>
      <c r="I59" s="196"/>
      <c r="J59" s="196"/>
      <c r="K59" s="123"/>
      <c r="L59" s="124"/>
      <c r="M59" s="124"/>
      <c r="N59" s="127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6"/>
    </row>
    <row r="60" spans="1:29" x14ac:dyDescent="0.25">
      <c r="A60" s="170"/>
      <c r="B60" s="64"/>
      <c r="C60" s="65"/>
      <c r="D60" s="65"/>
      <c r="E60" s="65"/>
      <c r="F60" s="65"/>
      <c r="G60" s="65"/>
      <c r="H60" s="70"/>
      <c r="I60" s="189"/>
      <c r="J60" s="189"/>
      <c r="K60" s="70"/>
      <c r="L60" s="71"/>
      <c r="M60" s="71"/>
      <c r="N60" s="112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4"/>
      <c r="B61" s="81" t="s">
        <v>49</v>
      </c>
      <c r="C61" s="76"/>
      <c r="D61" s="76"/>
      <c r="E61" s="76"/>
      <c r="F61" s="76"/>
      <c r="G61" s="76"/>
      <c r="H61" s="81"/>
      <c r="I61" s="188"/>
      <c r="J61" s="188"/>
      <c r="K61" s="81"/>
      <c r="L61" s="78"/>
      <c r="M61" s="78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98"/>
    </row>
    <row r="62" spans="1:29" s="119" customFormat="1" x14ac:dyDescent="0.25">
      <c r="A62" s="181"/>
      <c r="B62" s="121" t="s">
        <v>1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x14ac:dyDescent="0.25">
      <c r="A63" s="170"/>
      <c r="B63" s="64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9" customFormat="1" x14ac:dyDescent="0.25">
      <c r="A64" s="181"/>
      <c r="B64" s="121" t="s">
        <v>2</v>
      </c>
      <c r="C64" s="122"/>
      <c r="D64" s="122"/>
      <c r="E64" s="122"/>
      <c r="F64" s="122"/>
      <c r="G64" s="122"/>
      <c r="H64" s="123"/>
      <c r="I64" s="196"/>
      <c r="J64" s="196"/>
      <c r="K64" s="123"/>
      <c r="L64" s="124"/>
      <c r="M64" s="124"/>
      <c r="N64" s="127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6"/>
    </row>
    <row r="65" spans="1:29" s="91" customFormat="1" ht="120" x14ac:dyDescent="0.25">
      <c r="A65" s="175"/>
      <c r="B65" s="83"/>
      <c r="C65" s="84" t="s">
        <v>156</v>
      </c>
      <c r="D65" s="86" t="s">
        <v>157</v>
      </c>
      <c r="E65" s="22" t="s">
        <v>124</v>
      </c>
      <c r="F65" s="85" t="s">
        <v>125</v>
      </c>
      <c r="G65" s="86" t="s">
        <v>126</v>
      </c>
      <c r="H65" s="87"/>
      <c r="I65" s="189" t="s">
        <v>248</v>
      </c>
      <c r="J65" s="190">
        <f t="shared" ref="J65" si="4">SUM(O65:AC65)</f>
        <v>974</v>
      </c>
      <c r="K65" s="87"/>
      <c r="L65" s="89">
        <v>46388</v>
      </c>
      <c r="M65" s="89">
        <v>46752</v>
      </c>
      <c r="N65" s="90" t="s">
        <v>27</v>
      </c>
      <c r="O65" s="1"/>
      <c r="P65" s="2"/>
      <c r="Q65" s="2"/>
      <c r="R65" s="2"/>
      <c r="S65" s="2"/>
      <c r="T65" s="3"/>
      <c r="U65" s="3"/>
      <c r="V65" s="3"/>
      <c r="W65" s="3">
        <v>974</v>
      </c>
      <c r="X65" s="3"/>
      <c r="Y65" s="3"/>
      <c r="Z65" s="3"/>
      <c r="AA65" s="3"/>
      <c r="AB65" s="3"/>
      <c r="AC65" s="4"/>
    </row>
    <row r="66" spans="1:29" x14ac:dyDescent="0.25">
      <c r="A66" s="170"/>
      <c r="B66" s="64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19" customFormat="1" x14ac:dyDescent="0.25">
      <c r="A67" s="181"/>
      <c r="B67" s="121" t="s">
        <v>3</v>
      </c>
      <c r="C67" s="122"/>
      <c r="D67" s="122"/>
      <c r="E67" s="122"/>
      <c r="F67" s="122"/>
      <c r="G67" s="122"/>
      <c r="H67" s="123"/>
      <c r="I67" s="196"/>
      <c r="J67" s="196"/>
      <c r="K67" s="123"/>
      <c r="L67" s="124"/>
      <c r="M67" s="124"/>
      <c r="N67" s="127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6"/>
    </row>
    <row r="68" spans="1:29" s="91" customFormat="1" ht="120" x14ac:dyDescent="0.25">
      <c r="A68" s="175"/>
      <c r="B68" s="83"/>
      <c r="C68" s="84" t="s">
        <v>158</v>
      </c>
      <c r="D68" s="101" t="s">
        <v>129</v>
      </c>
      <c r="E68" s="22" t="s">
        <v>88</v>
      </c>
      <c r="F68" s="22" t="s">
        <v>98</v>
      </c>
      <c r="G68" s="22" t="s">
        <v>99</v>
      </c>
      <c r="H68" s="87"/>
      <c r="I68" s="189" t="s">
        <v>248</v>
      </c>
      <c r="J68" s="190">
        <f t="shared" ref="J68" si="5">SUM(O68:AC68)</f>
        <v>974</v>
      </c>
      <c r="K68" s="87"/>
      <c r="L68" s="89">
        <v>46388</v>
      </c>
      <c r="M68" s="89">
        <v>46752</v>
      </c>
      <c r="N68" s="90" t="s">
        <v>27</v>
      </c>
      <c r="O68" s="1"/>
      <c r="P68" s="2"/>
      <c r="Q68" s="2"/>
      <c r="R68" s="2"/>
      <c r="S68" s="2"/>
      <c r="T68" s="3"/>
      <c r="U68" s="3"/>
      <c r="V68" s="3"/>
      <c r="W68" s="3">
        <v>974</v>
      </c>
      <c r="X68" s="3"/>
      <c r="Y68" s="3"/>
      <c r="Z68" s="3"/>
      <c r="AA68" s="3"/>
      <c r="AB68" s="3"/>
      <c r="AC68" s="4"/>
    </row>
    <row r="69" spans="1:29" ht="15.75" thickBot="1" x14ac:dyDescent="0.3">
      <c r="A69" s="170"/>
      <c r="B69" s="159"/>
      <c r="C69" s="65"/>
      <c r="D69" s="65"/>
      <c r="E69" s="65"/>
      <c r="F69" s="65"/>
      <c r="G69" s="65"/>
      <c r="H69" s="70"/>
      <c r="I69" s="189"/>
      <c r="J69" s="189"/>
      <c r="K69" s="70"/>
      <c r="L69" s="71"/>
      <c r="M69" s="71"/>
      <c r="N69" s="112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2" customFormat="1" ht="15.75" thickBot="1" x14ac:dyDescent="0.3">
      <c r="A70" s="160"/>
      <c r="B70" s="105" t="s">
        <v>0</v>
      </c>
      <c r="C70" s="105"/>
      <c r="D70" s="105"/>
      <c r="E70" s="105"/>
      <c r="F70" s="105"/>
      <c r="G70" s="105"/>
      <c r="H70" s="105"/>
      <c r="I70" s="193"/>
      <c r="J70" s="193">
        <f>SUM(J42:J69)</f>
        <v>17575</v>
      </c>
      <c r="K70" s="202">
        <v>1403</v>
      </c>
      <c r="L70" s="105"/>
      <c r="M70" s="105"/>
      <c r="N70" s="161"/>
      <c r="O70" s="16">
        <f t="shared" ref="O70:AC70" si="6">SUM(O11:O69)</f>
        <v>1403.45</v>
      </c>
      <c r="P70" s="17">
        <f t="shared" si="6"/>
        <v>1241.45</v>
      </c>
      <c r="Q70" s="17">
        <f t="shared" si="6"/>
        <v>1241.45</v>
      </c>
      <c r="R70" s="17">
        <f t="shared" si="6"/>
        <v>1241.45</v>
      </c>
      <c r="S70" s="17">
        <f t="shared" si="6"/>
        <v>2272.4499999999998</v>
      </c>
      <c r="T70" s="18">
        <f t="shared" si="6"/>
        <v>1241.45</v>
      </c>
      <c r="U70" s="18">
        <f t="shared" si="6"/>
        <v>1241.45</v>
      </c>
      <c r="V70" s="18">
        <f t="shared" si="6"/>
        <v>1241.45</v>
      </c>
      <c r="W70" s="18">
        <f t="shared" si="6"/>
        <v>3189.45</v>
      </c>
      <c r="X70" s="18">
        <f t="shared" si="6"/>
        <v>1241.45</v>
      </c>
      <c r="Y70" s="18">
        <f t="shared" si="6"/>
        <v>1241.45</v>
      </c>
      <c r="Z70" s="18">
        <f t="shared" si="6"/>
        <v>1241.45</v>
      </c>
      <c r="AA70" s="18">
        <f t="shared" si="6"/>
        <v>1241.45</v>
      </c>
      <c r="AB70" s="18">
        <f t="shared" si="6"/>
        <v>1241.45</v>
      </c>
      <c r="AC70" s="19">
        <f t="shared" si="6"/>
        <v>210.45</v>
      </c>
    </row>
    <row r="71" spans="1:29" ht="15.75" x14ac:dyDescent="0.25">
      <c r="K71" s="163" t="s">
        <v>252</v>
      </c>
    </row>
    <row r="72" spans="1:29" s="62" customFormat="1" ht="15.75" x14ac:dyDescent="0.25">
      <c r="K72" s="165"/>
    </row>
    <row r="73" spans="1:29" s="62" customFormat="1" ht="60" x14ac:dyDescent="0.25">
      <c r="A73" s="5"/>
      <c r="B73" s="6" t="s">
        <v>34</v>
      </c>
      <c r="C73" s="7" t="s">
        <v>35</v>
      </c>
      <c r="K73" s="165"/>
    </row>
    <row r="74" spans="1:29" s="62" customFormat="1" ht="15.75" x14ac:dyDescent="0.25">
      <c r="A74" s="8" t="s">
        <v>36</v>
      </c>
      <c r="B74" s="9" t="s">
        <v>253</v>
      </c>
      <c r="C74" s="10">
        <f>K70</f>
        <v>1403</v>
      </c>
      <c r="K74" s="165"/>
    </row>
    <row r="75" spans="1:29" s="62" customFormat="1" ht="15.75" x14ac:dyDescent="0.25">
      <c r="A75" s="8" t="s">
        <v>37</v>
      </c>
      <c r="B75" s="9" t="s">
        <v>254</v>
      </c>
      <c r="C75" s="10">
        <f>C74*4</f>
        <v>5612</v>
      </c>
      <c r="K75" s="165"/>
    </row>
    <row r="76" spans="1:29" s="62" customFormat="1" ht="15.75" thickBot="1" x14ac:dyDescent="0.3">
      <c r="A76" s="11" t="s">
        <v>38</v>
      </c>
      <c r="B76" s="12" t="s">
        <v>255</v>
      </c>
      <c r="C76" s="13">
        <f>C74*10</f>
        <v>14030</v>
      </c>
    </row>
    <row r="77" spans="1:29" s="62" customFormat="1" x14ac:dyDescent="0.25">
      <c r="A77" s="14"/>
      <c r="B77" s="15"/>
      <c r="C77" s="15"/>
    </row>
    <row r="80" spans="1:29" x14ac:dyDescent="0.25">
      <c r="B80" s="167"/>
    </row>
    <row r="81" spans="2:2" x14ac:dyDescent="0.25">
      <c r="B81" s="168"/>
    </row>
    <row r="82" spans="2:2" x14ac:dyDescent="0.25">
      <c r="B82" s="168"/>
    </row>
    <row r="83" spans="2:2" x14ac:dyDescent="0.25">
      <c r="B83" s="168"/>
    </row>
    <row r="84" spans="2:2" x14ac:dyDescent="0.25">
      <c r="B84" s="168"/>
    </row>
    <row r="86" spans="2:2" x14ac:dyDescent="0.25">
      <c r="B86" s="169"/>
    </row>
    <row r="94" spans="2:2" x14ac:dyDescent="0.25">
      <c r="B94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51" activePane="bottomLeft" state="frozen"/>
      <selection activeCell="A56" sqref="A56"/>
      <selection pane="bottomLeft" activeCell="B77" sqref="B77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22.5703125" style="60" bestFit="1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230</v>
      </c>
      <c r="L3" s="244"/>
      <c r="M3" s="244"/>
      <c r="N3" s="244"/>
      <c r="O3" s="244"/>
      <c r="P3" s="244"/>
      <c r="Q3" s="244"/>
      <c r="R3" s="244" t="s">
        <v>244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5" t="s">
        <v>57</v>
      </c>
      <c r="L7" s="285"/>
      <c r="M7" s="285"/>
      <c r="N7" s="285"/>
      <c r="O7" s="285"/>
      <c r="P7" s="285"/>
      <c r="Q7" s="285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231</v>
      </c>
      <c r="E12" s="67"/>
      <c r="F12" s="68" t="s">
        <v>33</v>
      </c>
      <c r="G12" s="69"/>
      <c r="H12" s="70"/>
      <c r="I12" s="189" t="s">
        <v>232</v>
      </c>
      <c r="J12" s="190">
        <f t="shared" ref="J12" si="0">SUM(O12:AC12)</f>
        <v>5260.4999999999982</v>
      </c>
      <c r="K12" s="70"/>
      <c r="L12" s="71">
        <v>43466</v>
      </c>
      <c r="M12" s="71">
        <v>48944</v>
      </c>
      <c r="N12" s="72"/>
      <c r="O12" s="1">
        <f>0.15*$K$67</f>
        <v>350.7</v>
      </c>
      <c r="P12" s="2">
        <f>0.15*$K$67</f>
        <v>350.7</v>
      </c>
      <c r="Q12" s="2">
        <f t="shared" ref="Q12:S12" si="1">0.15*$K$67</f>
        <v>350.7</v>
      </c>
      <c r="R12" s="2">
        <f t="shared" si="1"/>
        <v>350.7</v>
      </c>
      <c r="S12" s="2">
        <f t="shared" si="1"/>
        <v>350.7</v>
      </c>
      <c r="T12" s="3">
        <f>0.15*$K$67</f>
        <v>350.7</v>
      </c>
      <c r="U12" s="3">
        <f t="shared" ref="U12:AC12" si="2">0.15*$K$67</f>
        <v>350.7</v>
      </c>
      <c r="V12" s="3">
        <f t="shared" si="2"/>
        <v>350.7</v>
      </c>
      <c r="W12" s="3">
        <f t="shared" si="2"/>
        <v>350.7</v>
      </c>
      <c r="X12" s="3">
        <f t="shared" si="2"/>
        <v>350.7</v>
      </c>
      <c r="Y12" s="3">
        <f t="shared" si="2"/>
        <v>350.7</v>
      </c>
      <c r="Z12" s="3">
        <f t="shared" si="2"/>
        <v>350.7</v>
      </c>
      <c r="AA12" s="3">
        <f t="shared" si="2"/>
        <v>350.7</v>
      </c>
      <c r="AB12" s="3">
        <f t="shared" si="2"/>
        <v>350.7</v>
      </c>
      <c r="AC12" s="4">
        <f t="shared" si="2"/>
        <v>350.7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84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5260.4999999999982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232</v>
      </c>
      <c r="D44" s="236" t="s">
        <v>100</v>
      </c>
      <c r="E44" s="152" t="s">
        <v>112</v>
      </c>
      <c r="F44" s="153" t="s">
        <v>113</v>
      </c>
      <c r="G44" s="152" t="s">
        <v>114</v>
      </c>
      <c r="H44" s="55" t="s">
        <v>173</v>
      </c>
      <c r="I44" s="189" t="s">
        <v>232</v>
      </c>
      <c r="J44" s="190">
        <f t="shared" ref="J44" si="3">SUM(O44:AC44)</f>
        <v>1987</v>
      </c>
      <c r="K44" s="87"/>
      <c r="L44" s="89">
        <v>43466</v>
      </c>
      <c r="M44" s="89">
        <v>43830</v>
      </c>
      <c r="N44" s="72" t="s">
        <v>25</v>
      </c>
      <c r="O44" s="1">
        <v>1987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s="91" customFormat="1" ht="105" x14ac:dyDescent="0.25">
      <c r="A54" s="286"/>
      <c r="B54" s="83"/>
      <c r="C54" s="84" t="s">
        <v>227</v>
      </c>
      <c r="D54" s="86" t="s">
        <v>185</v>
      </c>
      <c r="E54" s="152" t="s">
        <v>102</v>
      </c>
      <c r="F54" s="152" t="s">
        <v>186</v>
      </c>
      <c r="G54" s="152" t="s">
        <v>187</v>
      </c>
      <c r="H54" s="87"/>
      <c r="I54" s="189" t="s">
        <v>226</v>
      </c>
      <c r="J54" s="190">
        <f t="shared" ref="J54" si="4">SUM(O54:AC54)</f>
        <v>562</v>
      </c>
      <c r="K54" s="87"/>
      <c r="L54" s="89">
        <v>44927</v>
      </c>
      <c r="M54" s="89">
        <v>45291</v>
      </c>
      <c r="N54" s="90" t="s">
        <v>26</v>
      </c>
      <c r="O54" s="1"/>
      <c r="P54" s="2"/>
      <c r="Q54" s="2"/>
      <c r="R54" s="2"/>
      <c r="S54" s="2">
        <v>562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91" customFormat="1" ht="105" x14ac:dyDescent="0.25">
      <c r="A55" s="287"/>
      <c r="B55" s="83"/>
      <c r="C55" s="84" t="s">
        <v>227</v>
      </c>
      <c r="D55" s="86" t="s">
        <v>185</v>
      </c>
      <c r="E55" s="152" t="s">
        <v>102</v>
      </c>
      <c r="F55" s="152" t="s">
        <v>186</v>
      </c>
      <c r="G55" s="152" t="s">
        <v>187</v>
      </c>
      <c r="H55" s="87"/>
      <c r="I55" s="189" t="s">
        <v>226</v>
      </c>
      <c r="J55" s="190">
        <f t="shared" ref="J55" si="5">SUM(O55:AC55)</f>
        <v>865</v>
      </c>
      <c r="K55" s="87"/>
      <c r="L55" s="89">
        <v>45292</v>
      </c>
      <c r="M55" s="89">
        <v>45657</v>
      </c>
      <c r="N55" s="90" t="s">
        <v>27</v>
      </c>
      <c r="O55" s="1"/>
      <c r="P55" s="2"/>
      <c r="Q55" s="2"/>
      <c r="R55" s="2"/>
      <c r="S55" s="2"/>
      <c r="T55" s="3">
        <v>865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3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s="91" customFormat="1" ht="120" x14ac:dyDescent="0.25">
      <c r="A58" s="175"/>
      <c r="B58" s="83"/>
      <c r="C58" s="84" t="s">
        <v>227</v>
      </c>
      <c r="D58" s="86" t="s">
        <v>228</v>
      </c>
      <c r="E58" s="184" t="s">
        <v>88</v>
      </c>
      <c r="F58" s="152" t="s">
        <v>229</v>
      </c>
      <c r="G58" s="184" t="s">
        <v>119</v>
      </c>
      <c r="H58" s="87"/>
      <c r="I58" s="189" t="s">
        <v>226</v>
      </c>
      <c r="J58" s="190">
        <f t="shared" ref="J58" si="6">SUM(O58:AC58)</f>
        <v>1176</v>
      </c>
      <c r="K58" s="87"/>
      <c r="L58" s="89">
        <v>44927</v>
      </c>
      <c r="M58" s="89">
        <v>45291</v>
      </c>
      <c r="N58" s="90" t="s">
        <v>26</v>
      </c>
      <c r="O58" s="1"/>
      <c r="P58" s="2"/>
      <c r="Q58" s="2"/>
      <c r="R58" s="2"/>
      <c r="S58" s="2">
        <v>1176</v>
      </c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4"/>
      <c r="B60" s="81" t="s">
        <v>49</v>
      </c>
      <c r="C60" s="76"/>
      <c r="D60" s="76"/>
      <c r="E60" s="76"/>
      <c r="F60" s="76"/>
      <c r="G60" s="76"/>
      <c r="H60" s="81"/>
      <c r="I60" s="188"/>
      <c r="J60" s="188"/>
      <c r="K60" s="81"/>
      <c r="L60" s="78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81"/>
      <c r="B61" s="121" t="s">
        <v>1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2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4590</v>
      </c>
      <c r="K67" s="202">
        <v>2338</v>
      </c>
      <c r="L67" s="105"/>
      <c r="M67" s="105"/>
      <c r="N67" s="161"/>
      <c r="O67" s="16">
        <f t="shared" ref="O67:AC67" si="7">SUM(O12:O66)</f>
        <v>2337.6999999999998</v>
      </c>
      <c r="P67" s="17">
        <f t="shared" si="7"/>
        <v>350.7</v>
      </c>
      <c r="Q67" s="17">
        <f t="shared" si="7"/>
        <v>350.7</v>
      </c>
      <c r="R67" s="17">
        <f t="shared" si="7"/>
        <v>350.7</v>
      </c>
      <c r="S67" s="17">
        <f t="shared" si="7"/>
        <v>2088.6999999999998</v>
      </c>
      <c r="T67" s="18">
        <f t="shared" si="7"/>
        <v>1215.7</v>
      </c>
      <c r="U67" s="18">
        <f t="shared" si="7"/>
        <v>350.7</v>
      </c>
      <c r="V67" s="18">
        <f t="shared" si="7"/>
        <v>350.7</v>
      </c>
      <c r="W67" s="18">
        <f t="shared" si="7"/>
        <v>350.7</v>
      </c>
      <c r="X67" s="18">
        <f t="shared" si="7"/>
        <v>350.7</v>
      </c>
      <c r="Y67" s="18">
        <f t="shared" si="7"/>
        <v>350.7</v>
      </c>
      <c r="Z67" s="18">
        <f t="shared" si="7"/>
        <v>350.7</v>
      </c>
      <c r="AA67" s="18">
        <f t="shared" si="7"/>
        <v>350.7</v>
      </c>
      <c r="AB67" s="18">
        <f t="shared" si="7"/>
        <v>350.7</v>
      </c>
      <c r="AC67" s="19">
        <f t="shared" si="7"/>
        <v>350.7</v>
      </c>
    </row>
    <row r="68" spans="1:29" ht="15.75" x14ac:dyDescent="0.25">
      <c r="A68" s="108"/>
      <c r="B68" s="109"/>
      <c r="C68" s="109"/>
      <c r="D68" s="109"/>
      <c r="E68" s="109"/>
      <c r="F68" s="109"/>
      <c r="G68" s="109"/>
      <c r="H68" s="109"/>
      <c r="I68" s="110"/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2338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9352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23380</v>
      </c>
    </row>
    <row r="74" spans="1:29" s="62" customFormat="1" x14ac:dyDescent="0.25">
      <c r="A74" s="14"/>
      <c r="B74" s="15"/>
      <c r="C74" s="15"/>
    </row>
    <row r="76" spans="1:29" x14ac:dyDescent="0.25">
      <c r="B76" s="167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2" spans="2:2" x14ac:dyDescent="0.25">
      <c r="B82" s="169"/>
    </row>
    <row r="90" spans="2:2" x14ac:dyDescent="0.25">
      <c r="B90" s="169"/>
    </row>
  </sheetData>
  <mergeCells count="51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54:A55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7" activePane="bottomLeft" state="frozen"/>
      <selection activeCell="E78" sqref="E78"/>
      <selection pane="bottomLeft" activeCell="B76" sqref="B76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6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218</v>
      </c>
      <c r="L3" s="244"/>
      <c r="M3" s="244"/>
      <c r="N3" s="244"/>
      <c r="O3" s="244"/>
      <c r="P3" s="244"/>
      <c r="Q3" s="244"/>
      <c r="R3" s="244" t="s">
        <v>169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213</v>
      </c>
      <c r="J12" s="190">
        <f t="shared" ref="J12" si="0">SUM(O12:AC12)</f>
        <v>708.75</v>
      </c>
      <c r="K12" s="70"/>
      <c r="L12" s="71">
        <v>43466</v>
      </c>
      <c r="M12" s="71">
        <v>48944</v>
      </c>
      <c r="N12" s="72"/>
      <c r="O12" s="1">
        <f>0.15*$K$66</f>
        <v>47.25</v>
      </c>
      <c r="P12" s="2">
        <f>0.15*$K$66</f>
        <v>47.25</v>
      </c>
      <c r="Q12" s="2">
        <f t="shared" ref="Q12:S12" si="1">0.15*$K$66</f>
        <v>47.25</v>
      </c>
      <c r="R12" s="2">
        <f t="shared" si="1"/>
        <v>47.25</v>
      </c>
      <c r="S12" s="2">
        <f t="shared" si="1"/>
        <v>47.25</v>
      </c>
      <c r="T12" s="3">
        <f>0.15*$K$66</f>
        <v>47.25</v>
      </c>
      <c r="U12" s="3">
        <f t="shared" ref="U12:AC12" si="2">0.15*$K$66</f>
        <v>47.25</v>
      </c>
      <c r="V12" s="3">
        <f t="shared" si="2"/>
        <v>47.25</v>
      </c>
      <c r="W12" s="3">
        <f t="shared" si="2"/>
        <v>47.25</v>
      </c>
      <c r="X12" s="3">
        <f t="shared" si="2"/>
        <v>47.25</v>
      </c>
      <c r="Y12" s="3">
        <f t="shared" si="2"/>
        <v>47.25</v>
      </c>
      <c r="Z12" s="3">
        <f t="shared" si="2"/>
        <v>47.25</v>
      </c>
      <c r="AA12" s="3">
        <f t="shared" si="2"/>
        <v>47.25</v>
      </c>
      <c r="AB12" s="3">
        <f t="shared" si="2"/>
        <v>47.25</v>
      </c>
      <c r="AC12" s="4">
        <f t="shared" si="2"/>
        <v>47.25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84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708.75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213</v>
      </c>
      <c r="D44" s="236" t="s">
        <v>100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213</v>
      </c>
      <c r="J44" s="190">
        <f t="shared" ref="J44:J46" si="3">SUM(O44:AC44)</f>
        <v>268</v>
      </c>
      <c r="K44" s="87"/>
      <c r="L44" s="89">
        <v>43466</v>
      </c>
      <c r="M44" s="89">
        <v>43830</v>
      </c>
      <c r="N44" s="72" t="s">
        <v>25</v>
      </c>
      <c r="O44" s="1">
        <v>268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143" t="s">
        <v>211</v>
      </c>
      <c r="D45" s="46" t="s">
        <v>212</v>
      </c>
      <c r="E45" s="152" t="s">
        <v>80</v>
      </c>
      <c r="F45" s="152" t="s">
        <v>113</v>
      </c>
      <c r="G45" s="152" t="s">
        <v>114</v>
      </c>
      <c r="H45" s="55" t="s">
        <v>173</v>
      </c>
      <c r="I45" s="189" t="s">
        <v>213</v>
      </c>
      <c r="J45" s="190">
        <f t="shared" si="3"/>
        <v>748</v>
      </c>
      <c r="K45" s="87"/>
      <c r="L45" s="89">
        <v>43922</v>
      </c>
      <c r="M45" s="89">
        <v>45291</v>
      </c>
      <c r="N45" s="72" t="s">
        <v>26</v>
      </c>
      <c r="O45" s="1"/>
      <c r="P45" s="2">
        <v>187</v>
      </c>
      <c r="Q45" s="2">
        <v>187</v>
      </c>
      <c r="R45" s="2">
        <v>187</v>
      </c>
      <c r="S45" s="2">
        <v>187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143" t="s">
        <v>211</v>
      </c>
      <c r="D46" s="46" t="s">
        <v>212</v>
      </c>
      <c r="E46" s="152" t="s">
        <v>80</v>
      </c>
      <c r="F46" s="152" t="s">
        <v>113</v>
      </c>
      <c r="G46" s="152" t="s">
        <v>114</v>
      </c>
      <c r="H46" s="55" t="s">
        <v>173</v>
      </c>
      <c r="I46" s="189" t="s">
        <v>213</v>
      </c>
      <c r="J46" s="190">
        <f t="shared" si="3"/>
        <v>1945</v>
      </c>
      <c r="K46" s="87"/>
      <c r="L46" s="89">
        <v>45383</v>
      </c>
      <c r="M46" s="89">
        <v>48944</v>
      </c>
      <c r="N46" s="72" t="s">
        <v>27</v>
      </c>
      <c r="O46" s="1"/>
      <c r="P46" s="2"/>
      <c r="Q46" s="2"/>
      <c r="R46" s="2"/>
      <c r="S46" s="2"/>
      <c r="T46" s="3">
        <v>230</v>
      </c>
      <c r="U46" s="3">
        <v>230</v>
      </c>
      <c r="V46" s="3">
        <v>230</v>
      </c>
      <c r="W46" s="3">
        <v>230</v>
      </c>
      <c r="X46" s="3">
        <v>230</v>
      </c>
      <c r="Y46" s="3">
        <v>230</v>
      </c>
      <c r="Z46" s="3">
        <v>175</v>
      </c>
      <c r="AA46" s="3">
        <v>130</v>
      </c>
      <c r="AB46" s="3">
        <v>130</v>
      </c>
      <c r="AC46" s="4">
        <v>130</v>
      </c>
    </row>
    <row r="47" spans="1:29" s="119" customFormat="1" x14ac:dyDescent="0.25">
      <c r="A47" s="170"/>
      <c r="B47" s="64"/>
      <c r="C47" s="65"/>
      <c r="D47" s="65"/>
      <c r="E47" s="65"/>
      <c r="F47" s="65"/>
      <c r="G47" s="65"/>
      <c r="H47" s="117"/>
      <c r="I47" s="189"/>
      <c r="J47" s="189"/>
      <c r="K47" s="70"/>
      <c r="L47" s="118"/>
      <c r="M47" s="71"/>
      <c r="N47" s="70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2</v>
      </c>
      <c r="C48" s="76"/>
      <c r="D48" s="76"/>
      <c r="E48" s="76"/>
      <c r="F48" s="76"/>
      <c r="G48" s="76"/>
      <c r="H48" s="81"/>
      <c r="I48" s="188"/>
      <c r="J48" s="188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0" t="s">
        <v>3</v>
      </c>
      <c r="C50" s="76"/>
      <c r="D50" s="76"/>
      <c r="E50" s="76"/>
      <c r="F50" s="76"/>
      <c r="G50" s="76"/>
      <c r="H50" s="81"/>
      <c r="I50" s="188"/>
      <c r="J50" s="201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x14ac:dyDescent="0.25">
      <c r="A51" s="170"/>
      <c r="B51" s="64"/>
      <c r="C51" s="120"/>
      <c r="D51" s="65"/>
      <c r="E51" s="22"/>
      <c r="F51" s="22"/>
      <c r="G51" s="22"/>
      <c r="H51" s="70"/>
      <c r="I51" s="189"/>
      <c r="J51" s="190"/>
      <c r="K51" s="70"/>
      <c r="L51" s="71"/>
      <c r="M51" s="71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1" t="s">
        <v>48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s="119" customFormat="1" x14ac:dyDescent="0.25">
      <c r="A53" s="181"/>
      <c r="B53" s="121" t="s">
        <v>1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2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3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4"/>
      <c r="B59" s="81" t="s">
        <v>49</v>
      </c>
      <c r="C59" s="76"/>
      <c r="D59" s="76"/>
      <c r="E59" s="76"/>
      <c r="F59" s="76"/>
      <c r="G59" s="76"/>
      <c r="H59" s="81"/>
      <c r="I59" s="188"/>
      <c r="J59" s="188"/>
      <c r="K59" s="81"/>
      <c r="L59" s="78"/>
      <c r="M59" s="78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98"/>
    </row>
    <row r="60" spans="1:29" s="119" customFormat="1" x14ac:dyDescent="0.25">
      <c r="A60" s="181"/>
      <c r="B60" s="121" t="s">
        <v>1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2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x14ac:dyDescent="0.25">
      <c r="A63" s="170"/>
      <c r="B63" s="64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9" customFormat="1" x14ac:dyDescent="0.25">
      <c r="A64" s="181"/>
      <c r="B64" s="121" t="s">
        <v>3</v>
      </c>
      <c r="C64" s="122"/>
      <c r="D64" s="122"/>
      <c r="E64" s="122"/>
      <c r="F64" s="122"/>
      <c r="G64" s="122"/>
      <c r="H64" s="123"/>
      <c r="I64" s="196"/>
      <c r="J64" s="196"/>
      <c r="K64" s="123"/>
      <c r="L64" s="124"/>
      <c r="M64" s="124"/>
      <c r="N64" s="127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6"/>
    </row>
    <row r="65" spans="1:29" ht="15.75" thickBot="1" x14ac:dyDescent="0.3">
      <c r="A65" s="170"/>
      <c r="B65" s="159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2" customFormat="1" ht="15.75" thickBot="1" x14ac:dyDescent="0.3">
      <c r="A66" s="160"/>
      <c r="B66" s="105" t="s">
        <v>0</v>
      </c>
      <c r="C66" s="105"/>
      <c r="D66" s="105"/>
      <c r="E66" s="105"/>
      <c r="F66" s="105"/>
      <c r="G66" s="105"/>
      <c r="H66" s="105"/>
      <c r="I66" s="193"/>
      <c r="J66" s="193">
        <f>SUM(J42:J65)</f>
        <v>2961</v>
      </c>
      <c r="K66" s="202">
        <v>315</v>
      </c>
      <c r="L66" s="105"/>
      <c r="M66" s="105"/>
      <c r="N66" s="161"/>
      <c r="O66" s="16">
        <f t="shared" ref="O66:AC66" si="4">SUM(O12:O65)</f>
        <v>315.25</v>
      </c>
      <c r="P66" s="17">
        <f t="shared" si="4"/>
        <v>234.25</v>
      </c>
      <c r="Q66" s="17">
        <f t="shared" si="4"/>
        <v>234.25</v>
      </c>
      <c r="R66" s="17">
        <f t="shared" si="4"/>
        <v>234.25</v>
      </c>
      <c r="S66" s="17">
        <f t="shared" si="4"/>
        <v>234.25</v>
      </c>
      <c r="T66" s="18">
        <f t="shared" si="4"/>
        <v>277.25</v>
      </c>
      <c r="U66" s="18">
        <f t="shared" si="4"/>
        <v>277.25</v>
      </c>
      <c r="V66" s="18">
        <f t="shared" si="4"/>
        <v>277.25</v>
      </c>
      <c r="W66" s="18">
        <f t="shared" si="4"/>
        <v>277.25</v>
      </c>
      <c r="X66" s="18">
        <f t="shared" si="4"/>
        <v>277.25</v>
      </c>
      <c r="Y66" s="18">
        <f t="shared" si="4"/>
        <v>277.25</v>
      </c>
      <c r="Z66" s="18">
        <f t="shared" si="4"/>
        <v>222.25</v>
      </c>
      <c r="AA66" s="18">
        <f t="shared" si="4"/>
        <v>177.25</v>
      </c>
      <c r="AB66" s="18">
        <f t="shared" si="4"/>
        <v>177.25</v>
      </c>
      <c r="AC66" s="19">
        <f t="shared" si="4"/>
        <v>177.25</v>
      </c>
    </row>
    <row r="67" spans="1:29" ht="15.75" x14ac:dyDescent="0.25">
      <c r="A67" s="108"/>
      <c r="B67" s="109"/>
      <c r="C67" s="109"/>
      <c r="D67" s="109"/>
      <c r="E67" s="109"/>
      <c r="F67" s="109"/>
      <c r="G67" s="109"/>
      <c r="H67" s="109"/>
      <c r="I67" s="110"/>
      <c r="K67" s="163" t="s">
        <v>252</v>
      </c>
    </row>
    <row r="68" spans="1:29" s="62" customFormat="1" ht="15.75" x14ac:dyDescent="0.25">
      <c r="K68" s="165"/>
    </row>
    <row r="69" spans="1:29" s="62" customFormat="1" ht="60" x14ac:dyDescent="0.25">
      <c r="A69" s="5"/>
      <c r="B69" s="6" t="s">
        <v>34</v>
      </c>
      <c r="C69" s="7" t="s">
        <v>35</v>
      </c>
      <c r="K69" s="165"/>
    </row>
    <row r="70" spans="1:29" s="62" customFormat="1" ht="15.75" x14ac:dyDescent="0.25">
      <c r="A70" s="8" t="s">
        <v>36</v>
      </c>
      <c r="B70" s="9" t="s">
        <v>253</v>
      </c>
      <c r="C70" s="10">
        <f>K66</f>
        <v>315</v>
      </c>
      <c r="K70" s="165"/>
    </row>
    <row r="71" spans="1:29" s="62" customFormat="1" ht="15.75" x14ac:dyDescent="0.25">
      <c r="A71" s="8" t="s">
        <v>37</v>
      </c>
      <c r="B71" s="9" t="s">
        <v>254</v>
      </c>
      <c r="C71" s="10">
        <f>C70*4</f>
        <v>1260</v>
      </c>
      <c r="K71" s="165"/>
    </row>
    <row r="72" spans="1:29" s="62" customFormat="1" ht="15.75" thickBot="1" x14ac:dyDescent="0.3">
      <c r="A72" s="11" t="s">
        <v>38</v>
      </c>
      <c r="B72" s="12" t="s">
        <v>255</v>
      </c>
      <c r="C72" s="13">
        <f>C70*10</f>
        <v>3150</v>
      </c>
    </row>
    <row r="73" spans="1:29" s="62" customFormat="1" x14ac:dyDescent="0.25">
      <c r="A73" s="14"/>
      <c r="B73" s="15"/>
      <c r="C73" s="15"/>
    </row>
    <row r="75" spans="1:29" x14ac:dyDescent="0.25">
      <c r="B75" s="167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1" spans="2:2" x14ac:dyDescent="0.25">
      <c r="B81" s="169"/>
    </row>
    <row r="89" spans="2:2" x14ac:dyDescent="0.25">
      <c r="B89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8" activePane="bottomLeft" state="frozen"/>
      <selection activeCell="A9" sqref="A9:XFD12"/>
      <selection pane="bottomLeft" activeCell="B27" sqref="B27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22.5703125" style="60" bestFit="1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69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70</v>
      </c>
      <c r="J12" s="190">
        <f t="shared" ref="J12" si="0">SUM(O12:AC12)</f>
        <v>1874.2500000000005</v>
      </c>
      <c r="K12" s="70"/>
      <c r="L12" s="71">
        <v>43466</v>
      </c>
      <c r="M12" s="71">
        <v>48944</v>
      </c>
      <c r="N12" s="72"/>
      <c r="O12" s="1">
        <f>0.15*$K$66</f>
        <v>124.94999999999999</v>
      </c>
      <c r="P12" s="2">
        <f>0.15*$K$66</f>
        <v>124.94999999999999</v>
      </c>
      <c r="Q12" s="2">
        <f t="shared" ref="Q12:S12" si="1">0.15*$K$66</f>
        <v>124.94999999999999</v>
      </c>
      <c r="R12" s="2">
        <f t="shared" si="1"/>
        <v>124.94999999999999</v>
      </c>
      <c r="S12" s="2">
        <f t="shared" si="1"/>
        <v>124.94999999999999</v>
      </c>
      <c r="T12" s="3">
        <f>0.15*$K$66</f>
        <v>124.94999999999999</v>
      </c>
      <c r="U12" s="3">
        <f t="shared" ref="U12:AC12" si="2">0.15*$K$66</f>
        <v>124.94999999999999</v>
      </c>
      <c r="V12" s="3">
        <f t="shared" si="2"/>
        <v>124.94999999999999</v>
      </c>
      <c r="W12" s="3">
        <f t="shared" si="2"/>
        <v>124.94999999999999</v>
      </c>
      <c r="X12" s="3">
        <f t="shared" si="2"/>
        <v>124.94999999999999</v>
      </c>
      <c r="Y12" s="3">
        <f t="shared" si="2"/>
        <v>124.94999999999999</v>
      </c>
      <c r="Z12" s="3">
        <f t="shared" si="2"/>
        <v>124.94999999999999</v>
      </c>
      <c r="AA12" s="3">
        <f t="shared" si="2"/>
        <v>124.94999999999999</v>
      </c>
      <c r="AB12" s="3">
        <f t="shared" si="2"/>
        <v>124.94999999999999</v>
      </c>
      <c r="AC12" s="4">
        <f t="shared" si="2"/>
        <v>124.94999999999999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1874.2500000000005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43" t="s">
        <v>70</v>
      </c>
      <c r="D44" s="88" t="s">
        <v>100</v>
      </c>
      <c r="E44" s="46" t="s">
        <v>80</v>
      </c>
      <c r="F44" s="46" t="s">
        <v>87</v>
      </c>
      <c r="G44" s="46" t="s">
        <v>82</v>
      </c>
      <c r="H44" s="87"/>
      <c r="I44" s="189" t="s">
        <v>70</v>
      </c>
      <c r="J44" s="190">
        <f t="shared" ref="J44" si="3">SUM(O44:AC44)</f>
        <v>708</v>
      </c>
      <c r="K44" s="87"/>
      <c r="L44" s="89">
        <v>43466</v>
      </c>
      <c r="M44" s="89">
        <v>43830</v>
      </c>
      <c r="N44" s="72" t="s">
        <v>25</v>
      </c>
      <c r="O44" s="47">
        <v>708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s="91" customFormat="1" ht="120" x14ac:dyDescent="0.25">
      <c r="A61" s="175"/>
      <c r="B61" s="83"/>
      <c r="C61" s="84" t="s">
        <v>156</v>
      </c>
      <c r="D61" s="86" t="s">
        <v>157</v>
      </c>
      <c r="E61" s="22" t="s">
        <v>124</v>
      </c>
      <c r="F61" s="85" t="s">
        <v>125</v>
      </c>
      <c r="G61" s="86" t="s">
        <v>126</v>
      </c>
      <c r="H61" s="87"/>
      <c r="I61" s="189" t="s">
        <v>248</v>
      </c>
      <c r="J61" s="190">
        <f t="shared" ref="J61" si="4">SUM(O61:AC61)</f>
        <v>546</v>
      </c>
      <c r="K61" s="87"/>
      <c r="L61" s="89">
        <v>46388</v>
      </c>
      <c r="M61" s="89">
        <v>46752</v>
      </c>
      <c r="N61" s="90" t="s">
        <v>27</v>
      </c>
      <c r="O61" s="1"/>
      <c r="P61" s="2"/>
      <c r="Q61" s="2"/>
      <c r="R61" s="2"/>
      <c r="S61" s="2"/>
      <c r="T61" s="3"/>
      <c r="U61" s="3"/>
      <c r="V61" s="3"/>
      <c r="W61" s="3">
        <v>546</v>
      </c>
      <c r="X61" s="3"/>
      <c r="Y61" s="3"/>
      <c r="Z61" s="3"/>
      <c r="AA61" s="3"/>
      <c r="AB61" s="3"/>
      <c r="AC61" s="4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3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s="91" customFormat="1" ht="120" x14ac:dyDescent="0.25">
      <c r="A64" s="175"/>
      <c r="B64" s="83"/>
      <c r="C64" s="84" t="s">
        <v>158</v>
      </c>
      <c r="D64" s="101" t="s">
        <v>129</v>
      </c>
      <c r="E64" s="22" t="s">
        <v>88</v>
      </c>
      <c r="F64" s="22" t="s">
        <v>98</v>
      </c>
      <c r="G64" s="22" t="s">
        <v>99</v>
      </c>
      <c r="H64" s="87"/>
      <c r="I64" s="189" t="s">
        <v>248</v>
      </c>
      <c r="J64" s="190">
        <f t="shared" ref="J64" si="5">SUM(O64:AC64)</f>
        <v>546</v>
      </c>
      <c r="K64" s="87"/>
      <c r="L64" s="89">
        <v>46388</v>
      </c>
      <c r="M64" s="89">
        <v>46752</v>
      </c>
      <c r="N64" s="90" t="s">
        <v>27</v>
      </c>
      <c r="O64" s="1"/>
      <c r="P64" s="2"/>
      <c r="Q64" s="2"/>
      <c r="R64" s="2"/>
      <c r="S64" s="2"/>
      <c r="T64" s="3"/>
      <c r="U64" s="3"/>
      <c r="V64" s="3"/>
      <c r="W64" s="3">
        <v>546</v>
      </c>
      <c r="X64" s="3"/>
      <c r="Y64" s="3"/>
      <c r="Z64" s="3"/>
      <c r="AA64" s="3"/>
      <c r="AB64" s="3"/>
      <c r="AC64" s="4"/>
    </row>
    <row r="65" spans="1:29" ht="15.75" thickBot="1" x14ac:dyDescent="0.3">
      <c r="A65" s="170"/>
      <c r="B65" s="159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2" customFormat="1" ht="15.75" thickBot="1" x14ac:dyDescent="0.3">
      <c r="A66" s="160"/>
      <c r="B66" s="105" t="s">
        <v>0</v>
      </c>
      <c r="C66" s="105"/>
      <c r="D66" s="105"/>
      <c r="E66" s="105"/>
      <c r="F66" s="105"/>
      <c r="G66" s="105"/>
      <c r="H66" s="105"/>
      <c r="I66" s="193"/>
      <c r="J66" s="193">
        <f>SUM(J42:J65)</f>
        <v>1800</v>
      </c>
      <c r="K66" s="202">
        <v>833</v>
      </c>
      <c r="L66" s="105"/>
      <c r="M66" s="105"/>
      <c r="N66" s="161"/>
      <c r="O66" s="16">
        <f t="shared" ref="O66:AC66" si="6">SUM(O12:O65)</f>
        <v>832.95</v>
      </c>
      <c r="P66" s="17">
        <f t="shared" si="6"/>
        <v>124.94999999999999</v>
      </c>
      <c r="Q66" s="17">
        <f t="shared" si="6"/>
        <v>124.94999999999999</v>
      </c>
      <c r="R66" s="17">
        <f t="shared" si="6"/>
        <v>124.94999999999999</v>
      </c>
      <c r="S66" s="17">
        <f t="shared" si="6"/>
        <v>124.94999999999999</v>
      </c>
      <c r="T66" s="18">
        <f t="shared" si="6"/>
        <v>124.94999999999999</v>
      </c>
      <c r="U66" s="18">
        <f t="shared" si="6"/>
        <v>124.94999999999999</v>
      </c>
      <c r="V66" s="18">
        <f t="shared" si="6"/>
        <v>124.94999999999999</v>
      </c>
      <c r="W66" s="18">
        <f t="shared" si="6"/>
        <v>1216.95</v>
      </c>
      <c r="X66" s="18">
        <f t="shared" si="6"/>
        <v>124.94999999999999</v>
      </c>
      <c r="Y66" s="18">
        <f t="shared" si="6"/>
        <v>124.94999999999999</v>
      </c>
      <c r="Z66" s="18">
        <f t="shared" si="6"/>
        <v>124.94999999999999</v>
      </c>
      <c r="AA66" s="18">
        <f t="shared" si="6"/>
        <v>124.94999999999999</v>
      </c>
      <c r="AB66" s="18">
        <f t="shared" si="6"/>
        <v>124.94999999999999</v>
      </c>
      <c r="AC66" s="19">
        <f t="shared" si="6"/>
        <v>124.94999999999999</v>
      </c>
    </row>
    <row r="67" spans="1:29" ht="15.75" x14ac:dyDescent="0.25">
      <c r="A67" s="108"/>
      <c r="B67" s="109"/>
      <c r="C67" s="109"/>
      <c r="D67" s="109"/>
      <c r="E67" s="109"/>
      <c r="F67" s="109"/>
      <c r="G67" s="109"/>
      <c r="H67" s="109"/>
      <c r="I67" s="110"/>
      <c r="K67" s="163" t="s">
        <v>252</v>
      </c>
    </row>
    <row r="68" spans="1:29" s="62" customFormat="1" ht="15.75" x14ac:dyDescent="0.25">
      <c r="K68" s="165"/>
    </row>
    <row r="69" spans="1:29" s="62" customFormat="1" ht="60" x14ac:dyDescent="0.25">
      <c r="A69" s="5"/>
      <c r="B69" s="6" t="s">
        <v>34</v>
      </c>
      <c r="C69" s="7" t="s">
        <v>35</v>
      </c>
      <c r="K69" s="165"/>
    </row>
    <row r="70" spans="1:29" s="62" customFormat="1" ht="15.75" x14ac:dyDescent="0.25">
      <c r="A70" s="8" t="s">
        <v>36</v>
      </c>
      <c r="B70" s="9" t="s">
        <v>253</v>
      </c>
      <c r="C70" s="10">
        <f>K66</f>
        <v>833</v>
      </c>
      <c r="K70" s="165"/>
    </row>
    <row r="71" spans="1:29" s="62" customFormat="1" ht="15.75" x14ac:dyDescent="0.25">
      <c r="A71" s="8" t="s">
        <v>37</v>
      </c>
      <c r="B71" s="9" t="s">
        <v>254</v>
      </c>
      <c r="C71" s="10">
        <f>C70*4</f>
        <v>3332</v>
      </c>
      <c r="K71" s="165"/>
    </row>
    <row r="72" spans="1:29" s="62" customFormat="1" ht="15.75" thickBot="1" x14ac:dyDescent="0.3">
      <c r="A72" s="11" t="s">
        <v>38</v>
      </c>
      <c r="B72" s="12" t="s">
        <v>255</v>
      </c>
      <c r="C72" s="13">
        <f>C70*10</f>
        <v>8330</v>
      </c>
    </row>
    <row r="73" spans="1:29" s="62" customFormat="1" x14ac:dyDescent="0.25">
      <c r="A73" s="14"/>
      <c r="B73" s="15"/>
      <c r="C73" s="15"/>
    </row>
    <row r="75" spans="1:29" x14ac:dyDescent="0.25">
      <c r="B75" s="167"/>
    </row>
    <row r="76" spans="1:29" x14ac:dyDescent="0.25">
      <c r="B76" s="168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1" spans="2:2" x14ac:dyDescent="0.25">
      <c r="B81" s="169"/>
    </row>
    <row r="89" spans="2:2" x14ac:dyDescent="0.25">
      <c r="B89" s="16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57" activePane="bottomLeft" state="frozen"/>
      <selection activeCell="A9" sqref="A9:XFD12"/>
      <selection pane="bottomLeft" activeCell="B79" sqref="B79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8.42578125" style="60" customWidth="1"/>
    <col min="4" max="4" width="43" style="60" customWidth="1"/>
    <col min="5" max="5" width="20" style="60" hidden="1" customWidth="1"/>
    <col min="6" max="6" width="28.2851562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4" style="60" customWidth="1"/>
    <col min="12" max="13" width="14" style="60" bestFit="1" customWidth="1"/>
    <col min="14" max="14" width="14.28515625" style="60" customWidth="1"/>
    <col min="15" max="15" width="13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233</v>
      </c>
      <c r="L3" s="244"/>
      <c r="M3" s="244"/>
      <c r="N3" s="244"/>
      <c r="O3" s="244"/>
      <c r="P3" s="244"/>
      <c r="Q3" s="244"/>
      <c r="R3" s="244" t="s">
        <v>243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8" t="s">
        <v>57</v>
      </c>
      <c r="L7" s="289"/>
      <c r="M7" s="289"/>
      <c r="N7" s="289"/>
      <c r="O7" s="289"/>
      <c r="P7" s="289"/>
      <c r="Q7" s="290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234</v>
      </c>
      <c r="J12" s="190">
        <f t="shared" ref="J12" si="0">SUM(O12:AC12)</f>
        <v>3323.2500000000009</v>
      </c>
      <c r="K12" s="70"/>
      <c r="L12" s="71">
        <v>43466</v>
      </c>
      <c r="M12" s="71">
        <v>48944</v>
      </c>
      <c r="N12" s="72"/>
      <c r="O12" s="1">
        <f>0.15*$K$69</f>
        <v>221.54999999999998</v>
      </c>
      <c r="P12" s="2">
        <f>0.15*$K$69</f>
        <v>221.54999999999998</v>
      </c>
      <c r="Q12" s="2">
        <f t="shared" ref="Q12:S12" si="1">0.15*$K$69</f>
        <v>221.54999999999998</v>
      </c>
      <c r="R12" s="2">
        <f t="shared" si="1"/>
        <v>221.54999999999998</v>
      </c>
      <c r="S12" s="2">
        <f t="shared" si="1"/>
        <v>221.54999999999998</v>
      </c>
      <c r="T12" s="3">
        <f>0.15*$K$69</f>
        <v>221.54999999999998</v>
      </c>
      <c r="U12" s="3">
        <f t="shared" ref="U12:AC12" si="2">0.15*$K$69</f>
        <v>221.54999999999998</v>
      </c>
      <c r="V12" s="3">
        <f t="shared" si="2"/>
        <v>221.54999999999998</v>
      </c>
      <c r="W12" s="3">
        <f t="shared" si="2"/>
        <v>221.54999999999998</v>
      </c>
      <c r="X12" s="3">
        <f t="shared" si="2"/>
        <v>221.54999999999998</v>
      </c>
      <c r="Y12" s="3">
        <f t="shared" si="2"/>
        <v>221.54999999999998</v>
      </c>
      <c r="Z12" s="3">
        <f t="shared" si="2"/>
        <v>221.54999999999998</v>
      </c>
      <c r="AA12" s="3">
        <f t="shared" si="2"/>
        <v>221.54999999999998</v>
      </c>
      <c r="AB12" s="3">
        <f t="shared" si="2"/>
        <v>221.54999999999998</v>
      </c>
      <c r="AC12" s="4">
        <f t="shared" si="2"/>
        <v>221.54999999999998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3323.2500000000009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52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204" t="s">
        <v>234</v>
      </c>
      <c r="D44" s="56" t="s">
        <v>235</v>
      </c>
      <c r="E44" s="152" t="s">
        <v>112</v>
      </c>
      <c r="F44" s="184" t="s">
        <v>81</v>
      </c>
      <c r="G44" s="152" t="s">
        <v>114</v>
      </c>
      <c r="H44" s="155" t="s">
        <v>173</v>
      </c>
      <c r="I44" s="189" t="s">
        <v>234</v>
      </c>
      <c r="J44" s="190">
        <f t="shared" ref="J44:J47" si="3">SUM(O44:AC44)</f>
        <v>1255</v>
      </c>
      <c r="K44" s="87"/>
      <c r="L44" s="89">
        <v>43586</v>
      </c>
      <c r="M44" s="89">
        <v>43830</v>
      </c>
      <c r="N44" s="90" t="s">
        <v>25</v>
      </c>
      <c r="O44" s="1">
        <v>1255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204" t="s">
        <v>234</v>
      </c>
      <c r="D45" s="56" t="s">
        <v>236</v>
      </c>
      <c r="E45" s="152" t="s">
        <v>112</v>
      </c>
      <c r="F45" s="184" t="s">
        <v>81</v>
      </c>
      <c r="G45" s="152" t="s">
        <v>114</v>
      </c>
      <c r="H45" s="155" t="s">
        <v>173</v>
      </c>
      <c r="I45" s="189" t="s">
        <v>234</v>
      </c>
      <c r="J45" s="190">
        <f t="shared" si="3"/>
        <v>2000</v>
      </c>
      <c r="K45" s="87"/>
      <c r="L45" s="89">
        <v>43952</v>
      </c>
      <c r="M45" s="89">
        <v>45291</v>
      </c>
      <c r="N45" s="90" t="s">
        <v>26</v>
      </c>
      <c r="O45" s="1"/>
      <c r="P45" s="2">
        <v>500</v>
      </c>
      <c r="Q45" s="2">
        <v>500</v>
      </c>
      <c r="R45" s="2">
        <v>500</v>
      </c>
      <c r="S45" s="2">
        <v>500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204" t="s">
        <v>234</v>
      </c>
      <c r="D46" s="56" t="s">
        <v>79</v>
      </c>
      <c r="E46" s="152" t="s">
        <v>112</v>
      </c>
      <c r="F46" s="152" t="s">
        <v>87</v>
      </c>
      <c r="G46" s="152" t="s">
        <v>114</v>
      </c>
      <c r="H46" s="155" t="s">
        <v>173</v>
      </c>
      <c r="I46" s="189" t="s">
        <v>234</v>
      </c>
      <c r="J46" s="190">
        <f t="shared" si="3"/>
        <v>2348</v>
      </c>
      <c r="K46" s="87"/>
      <c r="L46" s="89">
        <v>43952</v>
      </c>
      <c r="M46" s="89">
        <v>45291</v>
      </c>
      <c r="N46" s="90" t="s">
        <v>26</v>
      </c>
      <c r="O46" s="1"/>
      <c r="P46" s="2">
        <v>587</v>
      </c>
      <c r="Q46" s="2">
        <v>587</v>
      </c>
      <c r="R46" s="2">
        <v>587</v>
      </c>
      <c r="S46" s="2">
        <v>587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175"/>
      <c r="B47" s="83"/>
      <c r="C47" s="204" t="s">
        <v>234</v>
      </c>
      <c r="D47" s="56" t="s">
        <v>165</v>
      </c>
      <c r="E47" s="152" t="s">
        <v>112</v>
      </c>
      <c r="F47" s="152" t="s">
        <v>87</v>
      </c>
      <c r="G47" s="152" t="s">
        <v>114</v>
      </c>
      <c r="H47" s="155" t="s">
        <v>173</v>
      </c>
      <c r="I47" s="189" t="s">
        <v>234</v>
      </c>
      <c r="J47" s="190">
        <f t="shared" si="3"/>
        <v>88190</v>
      </c>
      <c r="K47" s="87"/>
      <c r="L47" s="89">
        <v>45413</v>
      </c>
      <c r="M47" s="89">
        <v>48944</v>
      </c>
      <c r="N47" s="90" t="s">
        <v>27</v>
      </c>
      <c r="O47" s="1"/>
      <c r="P47" s="2"/>
      <c r="Q47" s="2"/>
      <c r="R47" s="2"/>
      <c r="S47" s="2"/>
      <c r="T47" s="3">
        <v>8819</v>
      </c>
      <c r="U47" s="3">
        <v>8819</v>
      </c>
      <c r="V47" s="3">
        <v>8819</v>
      </c>
      <c r="W47" s="3">
        <v>8819</v>
      </c>
      <c r="X47" s="3">
        <v>8819</v>
      </c>
      <c r="Y47" s="3">
        <v>8819</v>
      </c>
      <c r="Z47" s="3">
        <v>8819</v>
      </c>
      <c r="AA47" s="3">
        <v>8819</v>
      </c>
      <c r="AB47" s="3">
        <v>8819</v>
      </c>
      <c r="AC47" s="4">
        <v>8819</v>
      </c>
    </row>
    <row r="48" spans="1:29" s="119" customFormat="1" x14ac:dyDescent="0.25">
      <c r="A48" s="170"/>
      <c r="B48" s="64"/>
      <c r="C48" s="65"/>
      <c r="D48" s="65"/>
      <c r="E48" s="65"/>
      <c r="F48" s="65"/>
      <c r="G48" s="65"/>
      <c r="H48" s="117"/>
      <c r="I48" s="189"/>
      <c r="J48" s="189"/>
      <c r="K48" s="70"/>
      <c r="L48" s="118"/>
      <c r="M48" s="71"/>
      <c r="N48" s="70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4"/>
      <c r="B49" s="80" t="s">
        <v>2</v>
      </c>
      <c r="C49" s="76"/>
      <c r="D49" s="76"/>
      <c r="E49" s="76"/>
      <c r="F49" s="76"/>
      <c r="G49" s="76"/>
      <c r="H49" s="81"/>
      <c r="I49" s="188"/>
      <c r="J49" s="188"/>
      <c r="K49" s="81"/>
      <c r="L49" s="78"/>
      <c r="M49" s="78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98"/>
    </row>
    <row r="50" spans="1:29" x14ac:dyDescent="0.25">
      <c r="A50" s="170"/>
      <c r="B50" s="64"/>
      <c r="C50" s="152"/>
      <c r="D50" s="65"/>
      <c r="E50" s="22"/>
      <c r="F50" s="22"/>
      <c r="G50" s="22"/>
      <c r="H50" s="70"/>
      <c r="I50" s="189"/>
      <c r="J50" s="190"/>
      <c r="K50" s="70"/>
      <c r="L50" s="71"/>
      <c r="M50" s="71"/>
      <c r="N50" s="72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4"/>
      <c r="B51" s="80" t="s">
        <v>3</v>
      </c>
      <c r="C51" s="76"/>
      <c r="D51" s="76"/>
      <c r="E51" s="76"/>
      <c r="F51" s="76"/>
      <c r="G51" s="76"/>
      <c r="H51" s="81"/>
      <c r="I51" s="188"/>
      <c r="J51" s="201"/>
      <c r="K51" s="81"/>
      <c r="L51" s="78"/>
      <c r="M51" s="78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98"/>
    </row>
    <row r="52" spans="1:29" x14ac:dyDescent="0.25">
      <c r="A52" s="170"/>
      <c r="B52" s="64"/>
      <c r="C52" s="120"/>
      <c r="D52" s="65"/>
      <c r="E52" s="22"/>
      <c r="F52" s="22"/>
      <c r="G52" s="22"/>
      <c r="H52" s="70"/>
      <c r="I52" s="189"/>
      <c r="J52" s="190"/>
      <c r="K52" s="70"/>
      <c r="L52" s="71"/>
      <c r="M52" s="71"/>
      <c r="N52" s="7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4"/>
      <c r="B53" s="81" t="s">
        <v>48</v>
      </c>
      <c r="C53" s="76"/>
      <c r="D53" s="76"/>
      <c r="E53" s="76"/>
      <c r="F53" s="76"/>
      <c r="G53" s="76"/>
      <c r="H53" s="81"/>
      <c r="I53" s="188"/>
      <c r="J53" s="188"/>
      <c r="K53" s="81"/>
      <c r="L53" s="78"/>
      <c r="M53" s="78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98"/>
    </row>
    <row r="54" spans="1:29" s="119" customFormat="1" x14ac:dyDescent="0.25">
      <c r="A54" s="181"/>
      <c r="B54" s="121" t="s">
        <v>1</v>
      </c>
      <c r="C54" s="122"/>
      <c r="D54" s="122"/>
      <c r="E54" s="122"/>
      <c r="F54" s="122"/>
      <c r="G54" s="122"/>
      <c r="H54" s="123"/>
      <c r="I54" s="196"/>
      <c r="J54" s="196"/>
      <c r="K54" s="123"/>
      <c r="L54" s="124"/>
      <c r="M54" s="124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6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2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x14ac:dyDescent="0.25">
      <c r="A57" s="170"/>
      <c r="B57" s="64"/>
      <c r="C57" s="65"/>
      <c r="D57" s="65"/>
      <c r="E57" s="65"/>
      <c r="F57" s="65"/>
      <c r="G57" s="65"/>
      <c r="H57" s="70"/>
      <c r="I57" s="189"/>
      <c r="J57" s="189"/>
      <c r="K57" s="70"/>
      <c r="L57" s="71"/>
      <c r="M57" s="71"/>
      <c r="N57" s="11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9" customFormat="1" x14ac:dyDescent="0.25">
      <c r="A58" s="181"/>
      <c r="B58" s="121" t="s">
        <v>3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7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4"/>
      <c r="B60" s="81" t="s">
        <v>49</v>
      </c>
      <c r="C60" s="76"/>
      <c r="D60" s="76"/>
      <c r="E60" s="76"/>
      <c r="F60" s="76"/>
      <c r="G60" s="76"/>
      <c r="H60" s="81"/>
      <c r="I60" s="188"/>
      <c r="J60" s="188"/>
      <c r="K60" s="81"/>
      <c r="L60" s="78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81"/>
      <c r="B61" s="121" t="s">
        <v>1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2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s="91" customFormat="1" ht="120" x14ac:dyDescent="0.25">
      <c r="A64" s="175"/>
      <c r="B64" s="83"/>
      <c r="C64" s="84" t="s">
        <v>156</v>
      </c>
      <c r="D64" s="86" t="s">
        <v>157</v>
      </c>
      <c r="E64" s="22" t="s">
        <v>124</v>
      </c>
      <c r="F64" s="85" t="s">
        <v>125</v>
      </c>
      <c r="G64" s="86" t="s">
        <v>126</v>
      </c>
      <c r="H64" s="87"/>
      <c r="I64" s="189" t="s">
        <v>248</v>
      </c>
      <c r="J64" s="190">
        <f t="shared" ref="J64" si="4">SUM(O64:AC64)</f>
        <v>1024</v>
      </c>
      <c r="K64" s="87"/>
      <c r="L64" s="89">
        <v>46388</v>
      </c>
      <c r="M64" s="89">
        <v>46752</v>
      </c>
      <c r="N64" s="90" t="s">
        <v>27</v>
      </c>
      <c r="O64" s="1"/>
      <c r="P64" s="2"/>
      <c r="Q64" s="2"/>
      <c r="R64" s="2"/>
      <c r="S64" s="2"/>
      <c r="T64" s="3"/>
      <c r="U64" s="3"/>
      <c r="V64" s="3"/>
      <c r="W64" s="3">
        <v>1024</v>
      </c>
      <c r="X64" s="3"/>
      <c r="Y64" s="3"/>
      <c r="Z64" s="3"/>
      <c r="AA64" s="3"/>
      <c r="AB64" s="3"/>
      <c r="AC64" s="4"/>
    </row>
    <row r="65" spans="1:29" x14ac:dyDescent="0.25">
      <c r="A65" s="170"/>
      <c r="B65" s="64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9" customFormat="1" x14ac:dyDescent="0.25">
      <c r="A66" s="181"/>
      <c r="B66" s="121" t="s">
        <v>3</v>
      </c>
      <c r="C66" s="122"/>
      <c r="D66" s="122"/>
      <c r="E66" s="122"/>
      <c r="F66" s="122"/>
      <c r="G66" s="122"/>
      <c r="H66" s="123"/>
      <c r="I66" s="196"/>
      <c r="J66" s="196"/>
      <c r="K66" s="123"/>
      <c r="L66" s="124"/>
      <c r="M66" s="124"/>
      <c r="N66" s="127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6"/>
    </row>
    <row r="67" spans="1:29" s="91" customFormat="1" ht="120" x14ac:dyDescent="0.25">
      <c r="A67" s="175"/>
      <c r="B67" s="83"/>
      <c r="C67" s="84" t="s">
        <v>158</v>
      </c>
      <c r="D67" s="101" t="s">
        <v>129</v>
      </c>
      <c r="E67" s="22" t="s">
        <v>88</v>
      </c>
      <c r="F67" s="22" t="s">
        <v>98</v>
      </c>
      <c r="G67" s="22" t="s">
        <v>99</v>
      </c>
      <c r="H67" s="87"/>
      <c r="I67" s="189" t="s">
        <v>248</v>
      </c>
      <c r="J67" s="190">
        <f t="shared" ref="J67" si="5">SUM(O67:AC67)</f>
        <v>1024</v>
      </c>
      <c r="K67" s="87"/>
      <c r="L67" s="89">
        <v>46388</v>
      </c>
      <c r="M67" s="89">
        <v>46752</v>
      </c>
      <c r="N67" s="90" t="s">
        <v>27</v>
      </c>
      <c r="O67" s="1"/>
      <c r="P67" s="2"/>
      <c r="Q67" s="2"/>
      <c r="R67" s="2"/>
      <c r="S67" s="2"/>
      <c r="T67" s="3"/>
      <c r="U67" s="3"/>
      <c r="V67" s="3"/>
      <c r="W67" s="3">
        <v>1024</v>
      </c>
      <c r="X67" s="3"/>
      <c r="Y67" s="3"/>
      <c r="Z67" s="3"/>
      <c r="AA67" s="3"/>
      <c r="AB67" s="3"/>
      <c r="AC67" s="4"/>
    </row>
    <row r="68" spans="1:29" ht="15.75" thickBot="1" x14ac:dyDescent="0.3">
      <c r="A68" s="170"/>
      <c r="B68" s="159"/>
      <c r="C68" s="65"/>
      <c r="D68" s="65"/>
      <c r="E68" s="65"/>
      <c r="F68" s="65"/>
      <c r="G68" s="65"/>
      <c r="H68" s="70"/>
      <c r="I68" s="189"/>
      <c r="J68" s="189"/>
      <c r="K68" s="70"/>
      <c r="L68" s="71"/>
      <c r="M68" s="71"/>
      <c r="N68" s="112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2" customFormat="1" ht="15.75" thickBot="1" x14ac:dyDescent="0.3">
      <c r="A69" s="160"/>
      <c r="B69" s="105" t="s">
        <v>0</v>
      </c>
      <c r="C69" s="105"/>
      <c r="D69" s="105"/>
      <c r="E69" s="105"/>
      <c r="F69" s="105"/>
      <c r="G69" s="105"/>
      <c r="H69" s="105"/>
      <c r="I69" s="193"/>
      <c r="J69" s="193">
        <f>SUM(J42:J68)</f>
        <v>95841</v>
      </c>
      <c r="K69" s="202">
        <v>1477</v>
      </c>
      <c r="L69" s="105"/>
      <c r="M69" s="105"/>
      <c r="N69" s="161"/>
      <c r="O69" s="16">
        <f t="shared" ref="O69:AC69" si="6">SUM(O11:O68)</f>
        <v>1476.55</v>
      </c>
      <c r="P69" s="17">
        <f t="shared" si="6"/>
        <v>1308.55</v>
      </c>
      <c r="Q69" s="17">
        <f t="shared" si="6"/>
        <v>1308.55</v>
      </c>
      <c r="R69" s="17">
        <f t="shared" si="6"/>
        <v>1308.55</v>
      </c>
      <c r="S69" s="17">
        <f t="shared" si="6"/>
        <v>1308.55</v>
      </c>
      <c r="T69" s="18">
        <f t="shared" si="6"/>
        <v>9040.5499999999993</v>
      </c>
      <c r="U69" s="18">
        <f t="shared" si="6"/>
        <v>9040.5499999999993</v>
      </c>
      <c r="V69" s="18">
        <f t="shared" si="6"/>
        <v>9040.5499999999993</v>
      </c>
      <c r="W69" s="18">
        <f t="shared" si="6"/>
        <v>11088.55</v>
      </c>
      <c r="X69" s="18">
        <f t="shared" si="6"/>
        <v>9040.5499999999993</v>
      </c>
      <c r="Y69" s="18">
        <f t="shared" si="6"/>
        <v>9040.5499999999993</v>
      </c>
      <c r="Z69" s="18">
        <f t="shared" si="6"/>
        <v>9040.5499999999993</v>
      </c>
      <c r="AA69" s="18">
        <f t="shared" si="6"/>
        <v>9040.5499999999993</v>
      </c>
      <c r="AB69" s="18">
        <f t="shared" si="6"/>
        <v>9040.5499999999993</v>
      </c>
      <c r="AC69" s="19">
        <f t="shared" si="6"/>
        <v>9040.5499999999993</v>
      </c>
    </row>
    <row r="70" spans="1:29" ht="15.75" x14ac:dyDescent="0.25">
      <c r="K70" s="163" t="s">
        <v>252</v>
      </c>
    </row>
    <row r="71" spans="1:29" s="62" customFormat="1" ht="15.75" x14ac:dyDescent="0.25">
      <c r="K71" s="165"/>
    </row>
    <row r="72" spans="1:29" s="62" customFormat="1" ht="60" x14ac:dyDescent="0.25">
      <c r="A72" s="5"/>
      <c r="B72" s="6" t="s">
        <v>34</v>
      </c>
      <c r="C72" s="7" t="s">
        <v>35</v>
      </c>
      <c r="K72" s="165"/>
    </row>
    <row r="73" spans="1:29" s="62" customFormat="1" ht="15.75" x14ac:dyDescent="0.25">
      <c r="A73" s="8" t="s">
        <v>36</v>
      </c>
      <c r="B73" s="9" t="s">
        <v>253</v>
      </c>
      <c r="C73" s="10">
        <f>K69</f>
        <v>1477</v>
      </c>
      <c r="K73" s="165"/>
    </row>
    <row r="74" spans="1:29" s="62" customFormat="1" ht="15.75" x14ac:dyDescent="0.25">
      <c r="A74" s="8" t="s">
        <v>37</v>
      </c>
      <c r="B74" s="9" t="s">
        <v>254</v>
      </c>
      <c r="C74" s="10">
        <f>C73*4</f>
        <v>5908</v>
      </c>
      <c r="K74" s="165"/>
    </row>
    <row r="75" spans="1:29" s="62" customFormat="1" ht="15.75" thickBot="1" x14ac:dyDescent="0.3">
      <c r="A75" s="11" t="s">
        <v>38</v>
      </c>
      <c r="B75" s="12" t="s">
        <v>255</v>
      </c>
      <c r="C75" s="13">
        <f>C73*10</f>
        <v>14770</v>
      </c>
    </row>
    <row r="76" spans="1:29" s="62" customFormat="1" x14ac:dyDescent="0.25">
      <c r="A76" s="14"/>
      <c r="B76" s="15"/>
      <c r="C76" s="15"/>
    </row>
    <row r="79" spans="1:29" x14ac:dyDescent="0.25">
      <c r="B79" s="167"/>
    </row>
    <row r="80" spans="1:29" x14ac:dyDescent="0.25">
      <c r="B80" s="168"/>
    </row>
    <row r="81" spans="2:2" x14ac:dyDescent="0.25">
      <c r="B81" s="168"/>
    </row>
    <row r="82" spans="2:2" x14ac:dyDescent="0.25">
      <c r="B82" s="168"/>
    </row>
    <row r="83" spans="2:2" x14ac:dyDescent="0.25">
      <c r="B83" s="168"/>
    </row>
    <row r="85" spans="2:2" x14ac:dyDescent="0.25">
      <c r="B85" s="169"/>
    </row>
    <row r="93" spans="2:2" x14ac:dyDescent="0.25">
      <c r="B93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39" activePane="bottomLeft" state="frozen"/>
      <selection activeCell="E78" sqref="E78"/>
      <selection pane="bottomLeft" activeCell="B26" sqref="B26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6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219</v>
      </c>
      <c r="L3" s="244"/>
      <c r="M3" s="244"/>
      <c r="N3" s="244"/>
      <c r="O3" s="244"/>
      <c r="P3" s="244"/>
      <c r="Q3" s="244"/>
      <c r="R3" s="244" t="s">
        <v>169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220</v>
      </c>
      <c r="J12" s="190">
        <f t="shared" ref="J12" si="0">SUM(O12:AC12)</f>
        <v>463.49999999999989</v>
      </c>
      <c r="K12" s="70"/>
      <c r="L12" s="89">
        <v>43466</v>
      </c>
      <c r="M12" s="89">
        <v>48944</v>
      </c>
      <c r="N12" s="72"/>
      <c r="O12" s="1">
        <f>0.15*$K$64</f>
        <v>30.9</v>
      </c>
      <c r="P12" s="2">
        <f>0.15*$K$64</f>
        <v>30.9</v>
      </c>
      <c r="Q12" s="2">
        <f t="shared" ref="Q12:S12" si="1">0.15*$K$64</f>
        <v>30.9</v>
      </c>
      <c r="R12" s="2">
        <f t="shared" si="1"/>
        <v>30.9</v>
      </c>
      <c r="S12" s="2">
        <f t="shared" si="1"/>
        <v>30.9</v>
      </c>
      <c r="T12" s="3">
        <f>0.15*$K$64</f>
        <v>30.9</v>
      </c>
      <c r="U12" s="3">
        <f t="shared" ref="U12:AC12" si="2">0.15*$K$64</f>
        <v>30.9</v>
      </c>
      <c r="V12" s="3">
        <f t="shared" si="2"/>
        <v>30.9</v>
      </c>
      <c r="W12" s="3">
        <f t="shared" si="2"/>
        <v>30.9</v>
      </c>
      <c r="X12" s="3">
        <f t="shared" si="2"/>
        <v>30.9</v>
      </c>
      <c r="Y12" s="3">
        <f t="shared" si="2"/>
        <v>30.9</v>
      </c>
      <c r="Z12" s="3">
        <f t="shared" si="2"/>
        <v>30.9</v>
      </c>
      <c r="AA12" s="3">
        <f t="shared" si="2"/>
        <v>30.9</v>
      </c>
      <c r="AB12" s="3">
        <f t="shared" si="2"/>
        <v>30.9</v>
      </c>
      <c r="AC12" s="4">
        <f t="shared" si="2"/>
        <v>30.9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52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463.49999999999989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220</v>
      </c>
      <c r="D44" s="236" t="s">
        <v>100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220</v>
      </c>
      <c r="J44" s="190">
        <f t="shared" ref="J44" si="3">SUM(O44:AC44)</f>
        <v>175</v>
      </c>
      <c r="K44" s="87"/>
      <c r="L44" s="89">
        <v>43556</v>
      </c>
      <c r="M44" s="89">
        <v>43830</v>
      </c>
      <c r="N44" s="72" t="s">
        <v>25</v>
      </c>
      <c r="O44" s="1">
        <v>175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175</v>
      </c>
      <c r="K64" s="202">
        <v>206</v>
      </c>
      <c r="L64" s="105"/>
      <c r="M64" s="105"/>
      <c r="N64" s="161"/>
      <c r="O64" s="16">
        <f t="shared" ref="O64:AC64" si="4">SUM(O12:O63)</f>
        <v>205.9</v>
      </c>
      <c r="P64" s="17">
        <f t="shared" si="4"/>
        <v>30.9</v>
      </c>
      <c r="Q64" s="17">
        <f t="shared" si="4"/>
        <v>30.9</v>
      </c>
      <c r="R64" s="17">
        <f t="shared" si="4"/>
        <v>30.9</v>
      </c>
      <c r="S64" s="17">
        <f t="shared" si="4"/>
        <v>30.9</v>
      </c>
      <c r="T64" s="18">
        <f t="shared" si="4"/>
        <v>30.9</v>
      </c>
      <c r="U64" s="18">
        <f t="shared" si="4"/>
        <v>30.9</v>
      </c>
      <c r="V64" s="18">
        <f t="shared" si="4"/>
        <v>30.9</v>
      </c>
      <c r="W64" s="18">
        <f t="shared" si="4"/>
        <v>30.9</v>
      </c>
      <c r="X64" s="18">
        <f t="shared" si="4"/>
        <v>30.9</v>
      </c>
      <c r="Y64" s="18">
        <f t="shared" si="4"/>
        <v>30.9</v>
      </c>
      <c r="Z64" s="18">
        <f t="shared" si="4"/>
        <v>30.9</v>
      </c>
      <c r="AA64" s="18">
        <f t="shared" si="4"/>
        <v>30.9</v>
      </c>
      <c r="AB64" s="18">
        <f t="shared" si="4"/>
        <v>30.9</v>
      </c>
      <c r="AC64" s="19">
        <f t="shared" si="4"/>
        <v>30.9</v>
      </c>
    </row>
    <row r="65" spans="1:11" ht="15.75" x14ac:dyDescent="0.25">
      <c r="A65" s="108"/>
      <c r="B65" s="109"/>
      <c r="C65" s="109"/>
      <c r="D65" s="109"/>
      <c r="E65" s="109"/>
      <c r="F65" s="109"/>
      <c r="G65" s="109"/>
      <c r="H65" s="109"/>
      <c r="I65" s="110"/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206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824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2060</v>
      </c>
    </row>
    <row r="71" spans="1:11" s="62" customFormat="1" x14ac:dyDescent="0.25">
      <c r="A71" s="14"/>
      <c r="B71" s="15"/>
      <c r="C71" s="15"/>
    </row>
    <row r="73" spans="1:11" x14ac:dyDescent="0.25">
      <c r="B73" s="167"/>
    </row>
    <row r="74" spans="1:11" x14ac:dyDescent="0.25">
      <c r="B74" s="168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9" spans="1:11" x14ac:dyDescent="0.25">
      <c r="B79" s="169"/>
    </row>
    <row r="87" spans="2:2" x14ac:dyDescent="0.25">
      <c r="B87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41" activePane="bottomLeft" state="frozen"/>
      <selection activeCell="E78" sqref="E78"/>
      <selection pane="bottomLeft" activeCell="B72" sqref="B72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4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221</v>
      </c>
      <c r="L3" s="244"/>
      <c r="M3" s="244"/>
      <c r="N3" s="244"/>
      <c r="O3" s="244"/>
      <c r="P3" s="244"/>
      <c r="Q3" s="244"/>
      <c r="R3" s="244" t="s">
        <v>169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222</v>
      </c>
      <c r="J12" s="190">
        <f t="shared" ref="J12" si="0">SUM(O12:AC12)</f>
        <v>339.74999999999994</v>
      </c>
      <c r="K12" s="70"/>
      <c r="L12" s="89">
        <v>43466</v>
      </c>
      <c r="M12" s="89">
        <v>48944</v>
      </c>
      <c r="N12" s="72"/>
      <c r="O12" s="1">
        <f>0.15*$K$64</f>
        <v>22.65</v>
      </c>
      <c r="P12" s="2">
        <f>0.15*$K$64</f>
        <v>22.65</v>
      </c>
      <c r="Q12" s="2">
        <f t="shared" ref="Q12:S12" si="1">0.15*$K$64</f>
        <v>22.65</v>
      </c>
      <c r="R12" s="2">
        <f t="shared" si="1"/>
        <v>22.65</v>
      </c>
      <c r="S12" s="2">
        <f t="shared" si="1"/>
        <v>22.65</v>
      </c>
      <c r="T12" s="3">
        <f>0.15*$K$64</f>
        <v>22.65</v>
      </c>
      <c r="U12" s="3">
        <f t="shared" ref="U12:AC12" si="2">0.15*$K$64</f>
        <v>22.65</v>
      </c>
      <c r="V12" s="3">
        <f t="shared" si="2"/>
        <v>22.65</v>
      </c>
      <c r="W12" s="3">
        <f t="shared" si="2"/>
        <v>22.65</v>
      </c>
      <c r="X12" s="3">
        <f t="shared" si="2"/>
        <v>22.65</v>
      </c>
      <c r="Y12" s="3">
        <f t="shared" si="2"/>
        <v>22.65</v>
      </c>
      <c r="Z12" s="3">
        <f t="shared" si="2"/>
        <v>22.65</v>
      </c>
      <c r="AA12" s="3">
        <f t="shared" si="2"/>
        <v>22.65</v>
      </c>
      <c r="AB12" s="3">
        <f t="shared" si="2"/>
        <v>22.65</v>
      </c>
      <c r="AC12" s="4">
        <f t="shared" si="2"/>
        <v>22.65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52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339.74999999999994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222</v>
      </c>
      <c r="D44" s="236" t="s">
        <v>100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222</v>
      </c>
      <c r="J44" s="190">
        <f t="shared" ref="J44" si="3">SUM(O44:AC44)</f>
        <v>128</v>
      </c>
      <c r="K44" s="87"/>
      <c r="L44" s="89">
        <v>43556</v>
      </c>
      <c r="M44" s="89">
        <v>43830</v>
      </c>
      <c r="N44" s="72" t="s">
        <v>25</v>
      </c>
      <c r="O44" s="1">
        <v>128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19" customFormat="1" x14ac:dyDescent="0.25">
      <c r="A45" s="170"/>
      <c r="B45" s="64"/>
      <c r="C45" s="65"/>
      <c r="D45" s="65"/>
      <c r="E45" s="65"/>
      <c r="F45" s="65"/>
      <c r="G45" s="65"/>
      <c r="H45" s="117"/>
      <c r="I45" s="189"/>
      <c r="J45" s="189"/>
      <c r="K45" s="70"/>
      <c r="L45" s="118"/>
      <c r="M45" s="71"/>
      <c r="N45" s="70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4"/>
      <c r="B46" s="80" t="s">
        <v>2</v>
      </c>
      <c r="C46" s="76"/>
      <c r="D46" s="76"/>
      <c r="E46" s="76"/>
      <c r="F46" s="76"/>
      <c r="G46" s="76"/>
      <c r="H46" s="81"/>
      <c r="I46" s="188"/>
      <c r="J46" s="188"/>
      <c r="K46" s="81"/>
      <c r="L46" s="78"/>
      <c r="M46" s="78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98"/>
    </row>
    <row r="47" spans="1:29" x14ac:dyDescent="0.25">
      <c r="A47" s="170"/>
      <c r="B47" s="64"/>
      <c r="C47" s="120"/>
      <c r="D47" s="65"/>
      <c r="E47" s="22"/>
      <c r="F47" s="22"/>
      <c r="G47" s="22"/>
      <c r="H47" s="70"/>
      <c r="I47" s="189"/>
      <c r="J47" s="190"/>
      <c r="K47" s="70"/>
      <c r="L47" s="71"/>
      <c r="M47" s="71"/>
      <c r="N47" s="72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3</v>
      </c>
      <c r="C48" s="76"/>
      <c r="D48" s="76"/>
      <c r="E48" s="76"/>
      <c r="F48" s="76"/>
      <c r="G48" s="76"/>
      <c r="H48" s="81"/>
      <c r="I48" s="188"/>
      <c r="J48" s="201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1" t="s">
        <v>48</v>
      </c>
      <c r="C50" s="76"/>
      <c r="D50" s="76"/>
      <c r="E50" s="76"/>
      <c r="F50" s="76"/>
      <c r="G50" s="76"/>
      <c r="H50" s="81"/>
      <c r="I50" s="188"/>
      <c r="J50" s="188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s="119" customFormat="1" x14ac:dyDescent="0.25">
      <c r="A51" s="181"/>
      <c r="B51" s="121" t="s">
        <v>1</v>
      </c>
      <c r="C51" s="122"/>
      <c r="D51" s="122"/>
      <c r="E51" s="122"/>
      <c r="F51" s="122"/>
      <c r="G51" s="122"/>
      <c r="H51" s="123"/>
      <c r="I51" s="196"/>
      <c r="J51" s="196"/>
      <c r="K51" s="123"/>
      <c r="L51" s="124"/>
      <c r="M51" s="124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6"/>
    </row>
    <row r="52" spans="1:29" x14ac:dyDescent="0.25">
      <c r="A52" s="170"/>
      <c r="B52" s="64"/>
      <c r="C52" s="65"/>
      <c r="D52" s="65"/>
      <c r="E52" s="65"/>
      <c r="F52" s="65"/>
      <c r="G52" s="65"/>
      <c r="H52" s="70"/>
      <c r="I52" s="189"/>
      <c r="J52" s="189"/>
      <c r="K52" s="70"/>
      <c r="L52" s="71"/>
      <c r="M52" s="71"/>
      <c r="N52" s="11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9" customFormat="1" x14ac:dyDescent="0.25">
      <c r="A53" s="181"/>
      <c r="B53" s="121" t="s">
        <v>2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7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3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4"/>
      <c r="B57" s="81" t="s">
        <v>49</v>
      </c>
      <c r="C57" s="76"/>
      <c r="D57" s="76"/>
      <c r="E57" s="76"/>
      <c r="F57" s="76"/>
      <c r="G57" s="76"/>
      <c r="H57" s="81"/>
      <c r="I57" s="188"/>
      <c r="J57" s="188"/>
      <c r="K57" s="81"/>
      <c r="L57" s="78"/>
      <c r="M57" s="78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98"/>
    </row>
    <row r="58" spans="1:29" s="119" customFormat="1" x14ac:dyDescent="0.25">
      <c r="A58" s="181"/>
      <c r="B58" s="121" t="s">
        <v>1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9" customFormat="1" x14ac:dyDescent="0.25">
      <c r="A60" s="181"/>
      <c r="B60" s="121" t="s">
        <v>2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7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3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ht="15.75" thickBot="1" x14ac:dyDescent="0.3">
      <c r="A63" s="170"/>
      <c r="B63" s="159"/>
      <c r="C63" s="65"/>
      <c r="D63" s="65"/>
      <c r="E63" s="65"/>
      <c r="F63" s="65"/>
      <c r="G63" s="65"/>
      <c r="H63" s="70"/>
      <c r="I63" s="189"/>
      <c r="J63" s="189"/>
      <c r="K63" s="70"/>
      <c r="L63" s="71"/>
      <c r="M63" s="71"/>
      <c r="N63" s="11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2" customFormat="1" ht="15.75" thickBot="1" x14ac:dyDescent="0.3">
      <c r="A64" s="160"/>
      <c r="B64" s="105" t="s">
        <v>0</v>
      </c>
      <c r="C64" s="105"/>
      <c r="D64" s="105"/>
      <c r="E64" s="105"/>
      <c r="F64" s="105"/>
      <c r="G64" s="105"/>
      <c r="H64" s="105"/>
      <c r="I64" s="193"/>
      <c r="J64" s="193">
        <f>SUM(J42:J63)</f>
        <v>128</v>
      </c>
      <c r="K64" s="105">
        <v>151</v>
      </c>
      <c r="L64" s="105"/>
      <c r="M64" s="105"/>
      <c r="N64" s="161"/>
      <c r="O64" s="16">
        <f t="shared" ref="O64:AC64" si="4">SUM(O12:O63)</f>
        <v>150.65</v>
      </c>
      <c r="P64" s="17">
        <f t="shared" si="4"/>
        <v>22.65</v>
      </c>
      <c r="Q64" s="17">
        <f t="shared" si="4"/>
        <v>22.65</v>
      </c>
      <c r="R64" s="17">
        <f t="shared" si="4"/>
        <v>22.65</v>
      </c>
      <c r="S64" s="17">
        <f t="shared" si="4"/>
        <v>22.65</v>
      </c>
      <c r="T64" s="18">
        <f t="shared" si="4"/>
        <v>22.65</v>
      </c>
      <c r="U64" s="18">
        <f t="shared" si="4"/>
        <v>22.65</v>
      </c>
      <c r="V64" s="18">
        <f t="shared" si="4"/>
        <v>22.65</v>
      </c>
      <c r="W64" s="18">
        <f t="shared" si="4"/>
        <v>22.65</v>
      </c>
      <c r="X64" s="18">
        <f t="shared" si="4"/>
        <v>22.65</v>
      </c>
      <c r="Y64" s="18">
        <f t="shared" si="4"/>
        <v>22.65</v>
      </c>
      <c r="Z64" s="18">
        <f t="shared" si="4"/>
        <v>22.65</v>
      </c>
      <c r="AA64" s="18">
        <f t="shared" si="4"/>
        <v>22.65</v>
      </c>
      <c r="AB64" s="18">
        <f t="shared" si="4"/>
        <v>22.65</v>
      </c>
      <c r="AC64" s="19">
        <f t="shared" si="4"/>
        <v>22.65</v>
      </c>
    </row>
    <row r="65" spans="1:11" ht="15.75" x14ac:dyDescent="0.25">
      <c r="A65" s="108"/>
      <c r="B65" s="109"/>
      <c r="C65" s="109"/>
      <c r="D65" s="109"/>
      <c r="E65" s="109"/>
      <c r="F65" s="109"/>
      <c r="G65" s="109"/>
      <c r="H65" s="109"/>
      <c r="I65" s="110"/>
      <c r="K65" s="163" t="s">
        <v>252</v>
      </c>
    </row>
    <row r="66" spans="1:11" s="62" customFormat="1" ht="15.75" x14ac:dyDescent="0.25">
      <c r="K66" s="165"/>
    </row>
    <row r="67" spans="1:11" s="62" customFormat="1" ht="60" x14ac:dyDescent="0.25">
      <c r="A67" s="5"/>
      <c r="B67" s="6" t="s">
        <v>34</v>
      </c>
      <c r="C67" s="7" t="s">
        <v>35</v>
      </c>
      <c r="K67" s="165"/>
    </row>
    <row r="68" spans="1:11" s="62" customFormat="1" ht="15.75" x14ac:dyDescent="0.25">
      <c r="A68" s="8" t="s">
        <v>36</v>
      </c>
      <c r="B68" s="9" t="s">
        <v>253</v>
      </c>
      <c r="C68" s="10">
        <f>K64</f>
        <v>151</v>
      </c>
      <c r="K68" s="165"/>
    </row>
    <row r="69" spans="1:11" s="62" customFormat="1" ht="15.75" x14ac:dyDescent="0.25">
      <c r="A69" s="8" t="s">
        <v>37</v>
      </c>
      <c r="B69" s="9" t="s">
        <v>254</v>
      </c>
      <c r="C69" s="10">
        <f>C68*4</f>
        <v>604</v>
      </c>
      <c r="K69" s="165"/>
    </row>
    <row r="70" spans="1:11" s="62" customFormat="1" ht="15.75" thickBot="1" x14ac:dyDescent="0.3">
      <c r="A70" s="11" t="s">
        <v>38</v>
      </c>
      <c r="B70" s="12" t="s">
        <v>255</v>
      </c>
      <c r="C70" s="13">
        <f>C68*10</f>
        <v>1510</v>
      </c>
    </row>
    <row r="71" spans="1:11" s="62" customFormat="1" x14ac:dyDescent="0.25">
      <c r="A71" s="14"/>
      <c r="B71" s="15"/>
      <c r="C71" s="15"/>
    </row>
    <row r="73" spans="1:11" x14ac:dyDescent="0.25">
      <c r="B73" s="167"/>
    </row>
    <row r="74" spans="1:11" x14ac:dyDescent="0.25">
      <c r="B74" s="168"/>
    </row>
    <row r="75" spans="1:11" x14ac:dyDescent="0.25">
      <c r="B75" s="168"/>
    </row>
    <row r="76" spans="1:11" x14ac:dyDescent="0.25">
      <c r="B76" s="168"/>
    </row>
    <row r="77" spans="1:11" x14ac:dyDescent="0.25">
      <c r="B77" s="168"/>
    </row>
    <row r="79" spans="1:11" x14ac:dyDescent="0.25">
      <c r="B79" s="169"/>
    </row>
    <row r="87" spans="2:2" x14ac:dyDescent="0.25">
      <c r="B87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7" activePane="bottomLeft" state="frozen"/>
      <selection activeCell="A9" sqref="A9:XFD12"/>
      <selection pane="bottomLeft" activeCell="D44" sqref="D4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710937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71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72</v>
      </c>
      <c r="J12" s="190">
        <f t="shared" ref="J12" si="0">SUM(O12:AC12)</f>
        <v>1869.7500000000005</v>
      </c>
      <c r="K12" s="70"/>
      <c r="L12" s="89">
        <v>43466</v>
      </c>
      <c r="M12" s="89">
        <v>48944</v>
      </c>
      <c r="N12" s="72"/>
      <c r="O12" s="1">
        <f t="shared" ref="O12:AC12" si="1">0.15*$K$67</f>
        <v>124.64999999999999</v>
      </c>
      <c r="P12" s="2">
        <f t="shared" si="1"/>
        <v>124.64999999999999</v>
      </c>
      <c r="Q12" s="2">
        <f t="shared" si="1"/>
        <v>124.64999999999999</v>
      </c>
      <c r="R12" s="2">
        <f t="shared" si="1"/>
        <v>124.64999999999999</v>
      </c>
      <c r="S12" s="2">
        <f t="shared" si="1"/>
        <v>124.64999999999999</v>
      </c>
      <c r="T12" s="3">
        <f t="shared" si="1"/>
        <v>124.64999999999999</v>
      </c>
      <c r="U12" s="3">
        <f t="shared" si="1"/>
        <v>124.64999999999999</v>
      </c>
      <c r="V12" s="3">
        <f t="shared" si="1"/>
        <v>124.64999999999999</v>
      </c>
      <c r="W12" s="3">
        <f t="shared" si="1"/>
        <v>124.64999999999999</v>
      </c>
      <c r="X12" s="3">
        <f t="shared" si="1"/>
        <v>124.64999999999999</v>
      </c>
      <c r="Y12" s="3">
        <f t="shared" si="1"/>
        <v>124.64999999999999</v>
      </c>
      <c r="Z12" s="3">
        <f t="shared" si="1"/>
        <v>124.64999999999999</v>
      </c>
      <c r="AA12" s="3">
        <f t="shared" si="1"/>
        <v>124.64999999999999</v>
      </c>
      <c r="AB12" s="3">
        <f t="shared" si="1"/>
        <v>124.64999999999999</v>
      </c>
      <c r="AC12" s="4">
        <f t="shared" si="1"/>
        <v>124.64999999999999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1869.7500000000005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43" t="s">
        <v>72</v>
      </c>
      <c r="D44" s="88" t="s">
        <v>100</v>
      </c>
      <c r="E44" s="46" t="s">
        <v>80</v>
      </c>
      <c r="F44" s="46" t="s">
        <v>81</v>
      </c>
      <c r="G44" s="46" t="s">
        <v>82</v>
      </c>
      <c r="H44" s="87"/>
      <c r="I44" s="189" t="s">
        <v>72</v>
      </c>
      <c r="J44" s="190">
        <f t="shared" ref="J44" si="2">SUM(O44:AC44)</f>
        <v>706</v>
      </c>
      <c r="K44" s="87"/>
      <c r="L44" s="89">
        <v>43101</v>
      </c>
      <c r="M44" s="89">
        <v>43465</v>
      </c>
      <c r="N44" s="72" t="s">
        <v>25</v>
      </c>
      <c r="O44" s="47">
        <v>706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5" customFormat="1" ht="90" x14ac:dyDescent="0.25">
      <c r="A45" s="175"/>
      <c r="B45" s="83"/>
      <c r="C45" s="143" t="s">
        <v>72</v>
      </c>
      <c r="D45" s="88" t="s">
        <v>79</v>
      </c>
      <c r="E45" s="46" t="s">
        <v>80</v>
      </c>
      <c r="F45" s="46" t="s">
        <v>81</v>
      </c>
      <c r="G45" s="46" t="s">
        <v>82</v>
      </c>
      <c r="H45" s="87"/>
      <c r="I45" s="189" t="s">
        <v>72</v>
      </c>
      <c r="J45" s="190">
        <f t="shared" ref="J45" si="3">SUM(O45:AC45)</f>
        <v>2352</v>
      </c>
      <c r="K45" s="87"/>
      <c r="L45" s="89">
        <v>43922</v>
      </c>
      <c r="M45" s="89">
        <v>45291</v>
      </c>
      <c r="N45" s="72" t="s">
        <v>26</v>
      </c>
      <c r="O45" s="47"/>
      <c r="P45" s="37">
        <v>569</v>
      </c>
      <c r="Q45" s="37">
        <v>586</v>
      </c>
      <c r="R45" s="37">
        <v>571</v>
      </c>
      <c r="S45" s="37">
        <v>626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91" customFormat="1" ht="90" x14ac:dyDescent="0.25">
      <c r="A46" s="175"/>
      <c r="B46" s="83"/>
      <c r="C46" s="143" t="s">
        <v>72</v>
      </c>
      <c r="D46" s="88" t="s">
        <v>165</v>
      </c>
      <c r="E46" s="46" t="s">
        <v>80</v>
      </c>
      <c r="F46" s="46" t="s">
        <v>166</v>
      </c>
      <c r="G46" s="46" t="s">
        <v>82</v>
      </c>
      <c r="H46" s="87"/>
      <c r="I46" s="189" t="s">
        <v>72</v>
      </c>
      <c r="J46" s="190">
        <f>SUM(O46:AC46)</f>
        <v>14744</v>
      </c>
      <c r="K46" s="87"/>
      <c r="L46" s="89">
        <v>43922</v>
      </c>
      <c r="M46" s="89">
        <v>45291</v>
      </c>
      <c r="N46" s="72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175"/>
      <c r="B47" s="83"/>
      <c r="C47" s="143" t="s">
        <v>72</v>
      </c>
      <c r="D47" s="88" t="s">
        <v>165</v>
      </c>
      <c r="E47" s="46" t="s">
        <v>80</v>
      </c>
      <c r="F47" s="46" t="s">
        <v>166</v>
      </c>
      <c r="G47" s="46" t="s">
        <v>82</v>
      </c>
      <c r="H47" s="87"/>
      <c r="I47" s="189" t="s">
        <v>72</v>
      </c>
      <c r="J47" s="190">
        <f t="shared" ref="J47" si="4">SUM(O47:AC47)</f>
        <v>71210</v>
      </c>
      <c r="K47" s="87"/>
      <c r="L47" s="89">
        <v>45383</v>
      </c>
      <c r="M47" s="89">
        <v>48944</v>
      </c>
      <c r="N47" s="72" t="s">
        <v>27</v>
      </c>
      <c r="O47" s="1"/>
      <c r="P47" s="2"/>
      <c r="Q47" s="2"/>
      <c r="R47" s="2"/>
      <c r="S47" s="2"/>
      <c r="T47" s="3">
        <v>7121</v>
      </c>
      <c r="U47" s="3">
        <v>7121</v>
      </c>
      <c r="V47" s="3">
        <v>7121</v>
      </c>
      <c r="W47" s="3">
        <v>7121</v>
      </c>
      <c r="X47" s="3">
        <v>7121</v>
      </c>
      <c r="Y47" s="3">
        <v>7121</v>
      </c>
      <c r="Z47" s="3">
        <v>7121</v>
      </c>
      <c r="AA47" s="3">
        <v>7121</v>
      </c>
      <c r="AB47" s="3">
        <v>7121</v>
      </c>
      <c r="AC47" s="4">
        <v>7121</v>
      </c>
    </row>
    <row r="48" spans="1:29" s="119" customFormat="1" x14ac:dyDescent="0.25">
      <c r="A48" s="170"/>
      <c r="B48" s="64"/>
      <c r="C48" s="65"/>
      <c r="D48" s="65"/>
      <c r="E48" s="65"/>
      <c r="F48" s="65"/>
      <c r="G48" s="65"/>
      <c r="H48" s="117"/>
      <c r="I48" s="189"/>
      <c r="J48" s="189"/>
      <c r="K48" s="70"/>
      <c r="L48" s="118"/>
      <c r="M48" s="71"/>
      <c r="N48" s="70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4"/>
      <c r="B49" s="80" t="s">
        <v>2</v>
      </c>
      <c r="C49" s="76"/>
      <c r="D49" s="76"/>
      <c r="E49" s="76"/>
      <c r="F49" s="76"/>
      <c r="G49" s="76"/>
      <c r="H49" s="81"/>
      <c r="I49" s="188"/>
      <c r="J49" s="188"/>
      <c r="K49" s="81"/>
      <c r="L49" s="78"/>
      <c r="M49" s="78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98"/>
    </row>
    <row r="50" spans="1:29" x14ac:dyDescent="0.25">
      <c r="A50" s="170"/>
      <c r="B50" s="64"/>
      <c r="C50" s="120"/>
      <c r="D50" s="65"/>
      <c r="E50" s="22"/>
      <c r="F50" s="22"/>
      <c r="G50" s="22"/>
      <c r="H50" s="70"/>
      <c r="I50" s="189"/>
      <c r="J50" s="190"/>
      <c r="K50" s="70"/>
      <c r="L50" s="71"/>
      <c r="M50" s="71"/>
      <c r="N50" s="72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4"/>
      <c r="B51" s="80" t="s">
        <v>3</v>
      </c>
      <c r="C51" s="76"/>
      <c r="D51" s="76"/>
      <c r="E51" s="76"/>
      <c r="F51" s="76"/>
      <c r="G51" s="76"/>
      <c r="H51" s="81"/>
      <c r="I51" s="188"/>
      <c r="J51" s="201"/>
      <c r="K51" s="81"/>
      <c r="L51" s="78"/>
      <c r="M51" s="78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98"/>
    </row>
    <row r="52" spans="1:29" x14ac:dyDescent="0.25">
      <c r="A52" s="170"/>
      <c r="B52" s="64"/>
      <c r="C52" s="120"/>
      <c r="D52" s="65"/>
      <c r="E52" s="22"/>
      <c r="F52" s="22"/>
      <c r="G52" s="22"/>
      <c r="H52" s="70"/>
      <c r="I52" s="189"/>
      <c r="J52" s="190"/>
      <c r="K52" s="70"/>
      <c r="L52" s="71"/>
      <c r="M52" s="71"/>
      <c r="N52" s="7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4"/>
      <c r="B53" s="81" t="s">
        <v>48</v>
      </c>
      <c r="C53" s="76"/>
      <c r="D53" s="76"/>
      <c r="E53" s="76"/>
      <c r="F53" s="76"/>
      <c r="G53" s="76"/>
      <c r="H53" s="81"/>
      <c r="I53" s="188"/>
      <c r="J53" s="188"/>
      <c r="K53" s="81"/>
      <c r="L53" s="78"/>
      <c r="M53" s="78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98"/>
    </row>
    <row r="54" spans="1:29" s="119" customFormat="1" x14ac:dyDescent="0.25">
      <c r="A54" s="181"/>
      <c r="B54" s="121" t="s">
        <v>1</v>
      </c>
      <c r="C54" s="122"/>
      <c r="D54" s="122"/>
      <c r="E54" s="122"/>
      <c r="F54" s="122"/>
      <c r="G54" s="122"/>
      <c r="H54" s="123"/>
      <c r="I54" s="196"/>
      <c r="J54" s="196"/>
      <c r="K54" s="123"/>
      <c r="L54" s="124"/>
      <c r="M54" s="124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6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2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x14ac:dyDescent="0.25">
      <c r="A57" s="170"/>
      <c r="B57" s="64"/>
      <c r="C57" s="65"/>
      <c r="D57" s="65"/>
      <c r="E57" s="65"/>
      <c r="F57" s="65"/>
      <c r="G57" s="65"/>
      <c r="H57" s="70"/>
      <c r="I57" s="189"/>
      <c r="J57" s="189"/>
      <c r="K57" s="70"/>
      <c r="L57" s="71"/>
      <c r="M57" s="71"/>
      <c r="N57" s="11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9" customFormat="1" x14ac:dyDescent="0.25">
      <c r="A58" s="181"/>
      <c r="B58" s="121" t="s">
        <v>3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7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4"/>
      <c r="B60" s="81" t="s">
        <v>49</v>
      </c>
      <c r="C60" s="76"/>
      <c r="D60" s="76"/>
      <c r="E60" s="76"/>
      <c r="F60" s="76"/>
      <c r="G60" s="76"/>
      <c r="H60" s="81"/>
      <c r="I60" s="188"/>
      <c r="J60" s="188"/>
      <c r="K60" s="81"/>
      <c r="L60" s="78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81"/>
      <c r="B61" s="121" t="s">
        <v>1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2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89012</v>
      </c>
      <c r="K67" s="202">
        <v>831</v>
      </c>
      <c r="L67" s="105"/>
      <c r="M67" s="105"/>
      <c r="N67" s="161"/>
      <c r="O67" s="16">
        <f t="shared" ref="O67:AC67" si="5">SUM(O12:O66)</f>
        <v>830.65</v>
      </c>
      <c r="P67" s="17">
        <f t="shared" si="5"/>
        <v>4379.6499999999996</v>
      </c>
      <c r="Q67" s="17">
        <f t="shared" si="5"/>
        <v>4396.6499999999996</v>
      </c>
      <c r="R67" s="17">
        <f t="shared" si="5"/>
        <v>4381.6499999999996</v>
      </c>
      <c r="S67" s="17">
        <f t="shared" si="5"/>
        <v>4436.6499999999996</v>
      </c>
      <c r="T67" s="18">
        <f t="shared" si="5"/>
        <v>7245.65</v>
      </c>
      <c r="U67" s="18">
        <f t="shared" si="5"/>
        <v>7245.65</v>
      </c>
      <c r="V67" s="18">
        <f t="shared" si="5"/>
        <v>7245.65</v>
      </c>
      <c r="W67" s="18">
        <f t="shared" si="5"/>
        <v>7245.65</v>
      </c>
      <c r="X67" s="18">
        <f t="shared" si="5"/>
        <v>7245.65</v>
      </c>
      <c r="Y67" s="18">
        <f t="shared" si="5"/>
        <v>7245.65</v>
      </c>
      <c r="Z67" s="18">
        <f t="shared" si="5"/>
        <v>7245.65</v>
      </c>
      <c r="AA67" s="18">
        <f t="shared" si="5"/>
        <v>7245.65</v>
      </c>
      <c r="AB67" s="18">
        <f t="shared" si="5"/>
        <v>7245.65</v>
      </c>
      <c r="AC67" s="19">
        <f t="shared" si="5"/>
        <v>7245.65</v>
      </c>
    </row>
    <row r="68" spans="1:29" ht="15.75" x14ac:dyDescent="0.25">
      <c r="A68" s="108"/>
      <c r="B68" s="109"/>
      <c r="C68" s="109"/>
      <c r="D68" s="109"/>
      <c r="E68" s="109"/>
      <c r="F68" s="109"/>
      <c r="G68" s="109"/>
      <c r="H68" s="109"/>
      <c r="I68" s="110"/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831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3324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8310</v>
      </c>
    </row>
    <row r="74" spans="1:29" s="62" customFormat="1" x14ac:dyDescent="0.25">
      <c r="A74" s="14"/>
      <c r="B74" s="15"/>
      <c r="C74" s="15"/>
    </row>
    <row r="76" spans="1:29" x14ac:dyDescent="0.25">
      <c r="B76" s="167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2" spans="2:2" x14ac:dyDescent="0.25">
      <c r="B82" s="169"/>
    </row>
    <row r="90" spans="2:2" x14ac:dyDescent="0.25">
      <c r="B90" s="16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5" activePane="bottomLeft" state="frozen"/>
      <selection activeCell="A9" sqref="A9:XFD12"/>
      <selection pane="bottomLeft" activeCell="B74" sqref="B7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710937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73</v>
      </c>
      <c r="L3" s="244"/>
      <c r="M3" s="244"/>
      <c r="N3" s="244"/>
      <c r="O3" s="244"/>
      <c r="P3" s="244"/>
      <c r="Q3" s="244"/>
      <c r="R3" s="244" t="s">
        <v>242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74</v>
      </c>
      <c r="J12" s="190">
        <f t="shared" ref="J12" si="0">SUM(O12:AC12)</f>
        <v>5490</v>
      </c>
      <c r="K12" s="70"/>
      <c r="L12" s="71">
        <v>43466</v>
      </c>
      <c r="M12" s="71">
        <v>48944</v>
      </c>
      <c r="N12" s="72"/>
      <c r="O12" s="1">
        <f t="shared" ref="O12:AC12" si="1">0.15*$K$67</f>
        <v>366</v>
      </c>
      <c r="P12" s="2">
        <f t="shared" si="1"/>
        <v>366</v>
      </c>
      <c r="Q12" s="2">
        <f t="shared" si="1"/>
        <v>366</v>
      </c>
      <c r="R12" s="2">
        <f t="shared" si="1"/>
        <v>366</v>
      </c>
      <c r="S12" s="2">
        <f t="shared" si="1"/>
        <v>366</v>
      </c>
      <c r="T12" s="3">
        <f t="shared" si="1"/>
        <v>366</v>
      </c>
      <c r="U12" s="3">
        <f t="shared" si="1"/>
        <v>366</v>
      </c>
      <c r="V12" s="3">
        <f t="shared" si="1"/>
        <v>366</v>
      </c>
      <c r="W12" s="3">
        <f t="shared" si="1"/>
        <v>366</v>
      </c>
      <c r="X12" s="3">
        <f t="shared" si="1"/>
        <v>366</v>
      </c>
      <c r="Y12" s="3">
        <f t="shared" si="1"/>
        <v>366</v>
      </c>
      <c r="Z12" s="3">
        <f t="shared" si="1"/>
        <v>366</v>
      </c>
      <c r="AA12" s="3">
        <f t="shared" si="1"/>
        <v>366</v>
      </c>
      <c r="AB12" s="3">
        <f t="shared" si="1"/>
        <v>366</v>
      </c>
      <c r="AC12" s="4">
        <f t="shared" si="1"/>
        <v>366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x14ac:dyDescent="0.25">
      <c r="A17" s="170"/>
      <c r="B17" s="64"/>
      <c r="C17" s="69"/>
      <c r="D17" s="69"/>
      <c r="E17" s="97"/>
      <c r="F17" s="68"/>
      <c r="G17" s="69"/>
      <c r="H17" s="70"/>
      <c r="I17" s="189"/>
      <c r="J17" s="190"/>
      <c r="K17" s="70"/>
      <c r="L17" s="71"/>
      <c r="M17" s="71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SUM(J12:J18)</f>
        <v>5490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ht="15.75" thickBot="1" x14ac:dyDescent="0.3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03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79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145" customFormat="1" ht="90" x14ac:dyDescent="0.25">
      <c r="A44" s="175"/>
      <c r="B44" s="83"/>
      <c r="C44" s="143" t="s">
        <v>74</v>
      </c>
      <c r="D44" s="88" t="s">
        <v>100</v>
      </c>
      <c r="E44" s="46" t="s">
        <v>84</v>
      </c>
      <c r="F44" s="46" t="s">
        <v>85</v>
      </c>
      <c r="G44" s="46" t="s">
        <v>86</v>
      </c>
      <c r="H44" s="87"/>
      <c r="I44" s="189" t="s">
        <v>74</v>
      </c>
      <c r="J44" s="190">
        <f t="shared" ref="J44:J45" si="2">SUM(O44:AC44)</f>
        <v>2074</v>
      </c>
      <c r="K44" s="87"/>
      <c r="L44" s="89">
        <v>43466</v>
      </c>
      <c r="M44" s="89">
        <v>43830</v>
      </c>
      <c r="N44" s="72" t="s">
        <v>25</v>
      </c>
      <c r="O44" s="47">
        <v>2074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5" customFormat="1" ht="90" x14ac:dyDescent="0.25">
      <c r="A45" s="175"/>
      <c r="B45" s="83"/>
      <c r="C45" s="143" t="s">
        <v>74</v>
      </c>
      <c r="D45" s="88" t="s">
        <v>79</v>
      </c>
      <c r="E45" s="46" t="s">
        <v>80</v>
      </c>
      <c r="F45" s="46" t="s">
        <v>81</v>
      </c>
      <c r="G45" s="46" t="s">
        <v>82</v>
      </c>
      <c r="H45" s="87"/>
      <c r="I45" s="189" t="s">
        <v>74</v>
      </c>
      <c r="J45" s="190">
        <f t="shared" si="2"/>
        <v>5337</v>
      </c>
      <c r="K45" s="87"/>
      <c r="L45" s="89">
        <v>43922</v>
      </c>
      <c r="M45" s="89">
        <v>45291</v>
      </c>
      <c r="N45" s="72" t="s">
        <v>26</v>
      </c>
      <c r="O45" s="47"/>
      <c r="P45" s="37">
        <v>1299</v>
      </c>
      <c r="Q45" s="37">
        <v>1330</v>
      </c>
      <c r="R45" s="37">
        <v>1303</v>
      </c>
      <c r="S45" s="37">
        <v>1405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5" customFormat="1" ht="90" x14ac:dyDescent="0.25">
      <c r="A46" s="175"/>
      <c r="B46" s="83"/>
      <c r="C46" s="143" t="s">
        <v>74</v>
      </c>
      <c r="D46" s="88" t="s">
        <v>83</v>
      </c>
      <c r="E46" s="46" t="s">
        <v>84</v>
      </c>
      <c r="F46" s="46" t="s">
        <v>85</v>
      </c>
      <c r="G46" s="46" t="s">
        <v>86</v>
      </c>
      <c r="H46" s="87"/>
      <c r="I46" s="189" t="s">
        <v>74</v>
      </c>
      <c r="J46" s="190">
        <f t="shared" ref="J46" si="3">SUM(O46:AC46)</f>
        <v>2400</v>
      </c>
      <c r="K46" s="87"/>
      <c r="L46" s="89">
        <v>43922</v>
      </c>
      <c r="M46" s="89">
        <v>45291</v>
      </c>
      <c r="N46" s="72" t="s">
        <v>26</v>
      </c>
      <c r="O46" s="47"/>
      <c r="P46" s="37">
        <v>600</v>
      </c>
      <c r="Q46" s="37">
        <v>600</v>
      </c>
      <c r="R46" s="37">
        <v>600</v>
      </c>
      <c r="S46" s="37">
        <v>600</v>
      </c>
      <c r="T46" s="48"/>
      <c r="U46" s="48"/>
      <c r="V46" s="48"/>
      <c r="W46" s="48"/>
      <c r="X46" s="48"/>
      <c r="Y46" s="48"/>
      <c r="Z46" s="48"/>
      <c r="AA46" s="48"/>
      <c r="AB46" s="48"/>
      <c r="AC46" s="49"/>
    </row>
    <row r="47" spans="1:29" s="91" customFormat="1" ht="90" x14ac:dyDescent="0.25">
      <c r="A47" s="175"/>
      <c r="B47" s="83"/>
      <c r="C47" s="143" t="s">
        <v>74</v>
      </c>
      <c r="D47" s="88" t="s">
        <v>165</v>
      </c>
      <c r="E47" s="46" t="s">
        <v>80</v>
      </c>
      <c r="F47" s="46" t="s">
        <v>87</v>
      </c>
      <c r="G47" s="46" t="s">
        <v>82</v>
      </c>
      <c r="H47" s="87"/>
      <c r="I47" s="189" t="s">
        <v>74</v>
      </c>
      <c r="J47" s="190">
        <f t="shared" ref="J47" si="4">SUM(O47:AC47)</f>
        <v>173750</v>
      </c>
      <c r="K47" s="87"/>
      <c r="L47" s="89">
        <v>45383</v>
      </c>
      <c r="M47" s="89">
        <v>48944</v>
      </c>
      <c r="N47" s="72" t="s">
        <v>27</v>
      </c>
      <c r="O47" s="1"/>
      <c r="P47" s="2"/>
      <c r="Q47" s="2"/>
      <c r="R47" s="2"/>
      <c r="S47" s="2"/>
      <c r="T47" s="3">
        <v>17375</v>
      </c>
      <c r="U47" s="3">
        <v>17375</v>
      </c>
      <c r="V47" s="3">
        <v>17375</v>
      </c>
      <c r="W47" s="3">
        <v>17375</v>
      </c>
      <c r="X47" s="3">
        <v>17375</v>
      </c>
      <c r="Y47" s="3">
        <v>17375</v>
      </c>
      <c r="Z47" s="3">
        <v>17375</v>
      </c>
      <c r="AA47" s="3">
        <v>17375</v>
      </c>
      <c r="AB47" s="3">
        <v>17375</v>
      </c>
      <c r="AC47" s="4">
        <v>17375</v>
      </c>
    </row>
    <row r="48" spans="1:29" s="119" customFormat="1" x14ac:dyDescent="0.25">
      <c r="A48" s="170"/>
      <c r="B48" s="64"/>
      <c r="C48" s="65"/>
      <c r="D48" s="65"/>
      <c r="E48" s="65"/>
      <c r="F48" s="65"/>
      <c r="G48" s="65"/>
      <c r="H48" s="117"/>
      <c r="I48" s="189"/>
      <c r="J48" s="189"/>
      <c r="K48" s="70"/>
      <c r="L48" s="118"/>
      <c r="M48" s="71"/>
      <c r="N48" s="70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4"/>
      <c r="B49" s="80" t="s">
        <v>2</v>
      </c>
      <c r="C49" s="76"/>
      <c r="D49" s="76"/>
      <c r="E49" s="76"/>
      <c r="F49" s="76"/>
      <c r="G49" s="76"/>
      <c r="H49" s="81"/>
      <c r="I49" s="188"/>
      <c r="J49" s="188"/>
      <c r="K49" s="81"/>
      <c r="L49" s="78"/>
      <c r="M49" s="78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98"/>
    </row>
    <row r="50" spans="1:29" x14ac:dyDescent="0.25">
      <c r="A50" s="170"/>
      <c r="B50" s="64"/>
      <c r="C50" s="120"/>
      <c r="D50" s="65"/>
      <c r="E50" s="22"/>
      <c r="F50" s="22"/>
      <c r="G50" s="22"/>
      <c r="H50" s="70"/>
      <c r="I50" s="189"/>
      <c r="J50" s="190"/>
      <c r="K50" s="70"/>
      <c r="L50" s="71"/>
      <c r="M50" s="71"/>
      <c r="N50" s="72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4"/>
      <c r="B51" s="80" t="s">
        <v>3</v>
      </c>
      <c r="C51" s="76"/>
      <c r="D51" s="76"/>
      <c r="E51" s="76"/>
      <c r="F51" s="76"/>
      <c r="G51" s="76"/>
      <c r="H51" s="81"/>
      <c r="I51" s="188"/>
      <c r="J51" s="201"/>
      <c r="K51" s="81"/>
      <c r="L51" s="78"/>
      <c r="M51" s="78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98"/>
    </row>
    <row r="52" spans="1:29" x14ac:dyDescent="0.25">
      <c r="A52" s="170"/>
      <c r="B52" s="64"/>
      <c r="C52" s="120"/>
      <c r="D52" s="65"/>
      <c r="E52" s="22"/>
      <c r="F52" s="22"/>
      <c r="G52" s="22"/>
      <c r="H52" s="70"/>
      <c r="I52" s="189"/>
      <c r="J52" s="190"/>
      <c r="K52" s="70"/>
      <c r="L52" s="71"/>
      <c r="M52" s="71"/>
      <c r="N52" s="72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4"/>
      <c r="B53" s="81" t="s">
        <v>48</v>
      </c>
      <c r="C53" s="76"/>
      <c r="D53" s="76"/>
      <c r="E53" s="76"/>
      <c r="F53" s="76"/>
      <c r="G53" s="76"/>
      <c r="H53" s="81"/>
      <c r="I53" s="188"/>
      <c r="J53" s="188"/>
      <c r="K53" s="81"/>
      <c r="L53" s="78"/>
      <c r="M53" s="78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98"/>
    </row>
    <row r="54" spans="1:29" s="119" customFormat="1" x14ac:dyDescent="0.25">
      <c r="A54" s="181"/>
      <c r="B54" s="121" t="s">
        <v>1</v>
      </c>
      <c r="C54" s="122"/>
      <c r="D54" s="122"/>
      <c r="E54" s="122"/>
      <c r="F54" s="122"/>
      <c r="G54" s="122"/>
      <c r="H54" s="123"/>
      <c r="I54" s="196"/>
      <c r="J54" s="196"/>
      <c r="K54" s="123"/>
      <c r="L54" s="124"/>
      <c r="M54" s="124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6"/>
    </row>
    <row r="55" spans="1:29" x14ac:dyDescent="0.25">
      <c r="A55" s="170"/>
      <c r="B55" s="64"/>
      <c r="C55" s="65"/>
      <c r="D55" s="65"/>
      <c r="E55" s="65"/>
      <c r="F55" s="65"/>
      <c r="G55" s="65"/>
      <c r="H55" s="70"/>
      <c r="I55" s="189"/>
      <c r="J55" s="189"/>
      <c r="K55" s="70"/>
      <c r="L55" s="71"/>
      <c r="M55" s="71"/>
      <c r="N55" s="11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9" customFormat="1" x14ac:dyDescent="0.25">
      <c r="A56" s="181"/>
      <c r="B56" s="121" t="s">
        <v>2</v>
      </c>
      <c r="C56" s="122"/>
      <c r="D56" s="122"/>
      <c r="E56" s="122"/>
      <c r="F56" s="122"/>
      <c r="G56" s="122"/>
      <c r="H56" s="123"/>
      <c r="I56" s="196"/>
      <c r="J56" s="196"/>
      <c r="K56" s="123"/>
      <c r="L56" s="124"/>
      <c r="M56" s="124"/>
      <c r="N56" s="127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6"/>
    </row>
    <row r="57" spans="1:29" x14ac:dyDescent="0.25">
      <c r="A57" s="170"/>
      <c r="B57" s="64"/>
      <c r="C57" s="65"/>
      <c r="D57" s="65"/>
      <c r="E57" s="65"/>
      <c r="F57" s="65"/>
      <c r="G57" s="65"/>
      <c r="H57" s="70"/>
      <c r="I57" s="189"/>
      <c r="J57" s="189"/>
      <c r="K57" s="70"/>
      <c r="L57" s="71"/>
      <c r="M57" s="71"/>
      <c r="N57" s="11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9" customFormat="1" x14ac:dyDescent="0.25">
      <c r="A58" s="181"/>
      <c r="B58" s="121" t="s">
        <v>3</v>
      </c>
      <c r="C58" s="122"/>
      <c r="D58" s="122"/>
      <c r="E58" s="122"/>
      <c r="F58" s="122"/>
      <c r="G58" s="122"/>
      <c r="H58" s="123"/>
      <c r="I58" s="196"/>
      <c r="J58" s="196"/>
      <c r="K58" s="123"/>
      <c r="L58" s="124"/>
      <c r="M58" s="124"/>
      <c r="N58" s="127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6"/>
    </row>
    <row r="59" spans="1:29" x14ac:dyDescent="0.25">
      <c r="A59" s="170"/>
      <c r="B59" s="64"/>
      <c r="C59" s="65"/>
      <c r="D59" s="65"/>
      <c r="E59" s="65"/>
      <c r="F59" s="65"/>
      <c r="G59" s="65"/>
      <c r="H59" s="70"/>
      <c r="I59" s="189"/>
      <c r="J59" s="189"/>
      <c r="K59" s="70"/>
      <c r="L59" s="71"/>
      <c r="M59" s="71"/>
      <c r="N59" s="112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4"/>
      <c r="B60" s="81" t="s">
        <v>49</v>
      </c>
      <c r="C60" s="76"/>
      <c r="D60" s="76"/>
      <c r="E60" s="76"/>
      <c r="F60" s="76"/>
      <c r="G60" s="76"/>
      <c r="H60" s="81"/>
      <c r="I60" s="188"/>
      <c r="J60" s="188"/>
      <c r="K60" s="81"/>
      <c r="L60" s="78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81"/>
      <c r="B61" s="121" t="s">
        <v>1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9" customFormat="1" x14ac:dyDescent="0.25">
      <c r="A63" s="181"/>
      <c r="B63" s="121" t="s">
        <v>2</v>
      </c>
      <c r="C63" s="122"/>
      <c r="D63" s="122"/>
      <c r="E63" s="122"/>
      <c r="F63" s="122"/>
      <c r="G63" s="122"/>
      <c r="H63" s="123"/>
      <c r="I63" s="196"/>
      <c r="J63" s="196"/>
      <c r="K63" s="123"/>
      <c r="L63" s="124"/>
      <c r="M63" s="124"/>
      <c r="N63" s="127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6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183561</v>
      </c>
      <c r="K67" s="202">
        <v>2440</v>
      </c>
      <c r="L67" s="105"/>
      <c r="M67" s="105"/>
      <c r="N67" s="161"/>
      <c r="O67" s="16">
        <f t="shared" ref="O67:AC67" si="5">SUM(O12:O66)</f>
        <v>2440</v>
      </c>
      <c r="P67" s="17">
        <f t="shared" si="5"/>
        <v>2265</v>
      </c>
      <c r="Q67" s="17">
        <f t="shared" si="5"/>
        <v>2296</v>
      </c>
      <c r="R67" s="17">
        <f t="shared" si="5"/>
        <v>2269</v>
      </c>
      <c r="S67" s="17">
        <f t="shared" si="5"/>
        <v>2371</v>
      </c>
      <c r="T67" s="18">
        <f t="shared" si="5"/>
        <v>17741</v>
      </c>
      <c r="U67" s="18">
        <f t="shared" si="5"/>
        <v>17741</v>
      </c>
      <c r="V67" s="18">
        <f t="shared" si="5"/>
        <v>17741</v>
      </c>
      <c r="W67" s="18">
        <f t="shared" si="5"/>
        <v>17741</v>
      </c>
      <c r="X67" s="18">
        <f t="shared" si="5"/>
        <v>17741</v>
      </c>
      <c r="Y67" s="18">
        <f t="shared" si="5"/>
        <v>17741</v>
      </c>
      <c r="Z67" s="18">
        <f t="shared" si="5"/>
        <v>17741</v>
      </c>
      <c r="AA67" s="18">
        <f t="shared" si="5"/>
        <v>17741</v>
      </c>
      <c r="AB67" s="18">
        <f t="shared" si="5"/>
        <v>17741</v>
      </c>
      <c r="AC67" s="19">
        <f t="shared" si="5"/>
        <v>17741</v>
      </c>
    </row>
    <row r="68" spans="1:29" ht="15.75" x14ac:dyDescent="0.25">
      <c r="A68" s="108"/>
      <c r="B68" s="109"/>
      <c r="C68" s="109"/>
      <c r="D68" s="109"/>
      <c r="E68" s="109"/>
      <c r="F68" s="109"/>
      <c r="G68" s="109"/>
      <c r="H68" s="109"/>
      <c r="I68" s="110"/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2440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9760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24400</v>
      </c>
    </row>
    <row r="74" spans="1:29" s="62" customFormat="1" x14ac:dyDescent="0.25">
      <c r="A74" s="14"/>
      <c r="B74" s="15"/>
      <c r="C74" s="15"/>
    </row>
    <row r="76" spans="1:29" x14ac:dyDescent="0.25">
      <c r="B76" s="167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2" spans="2:2" x14ac:dyDescent="0.25">
      <c r="B82" s="169"/>
    </row>
    <row r="90" spans="2:2" x14ac:dyDescent="0.25">
      <c r="B90" s="16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8" activePane="bottomLeft" state="frozen"/>
      <selection activeCell="Y63" sqref="Y63"/>
      <selection pane="bottomLeft" activeCell="B77" sqref="B77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6.4257812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203</v>
      </c>
      <c r="L3" s="244"/>
      <c r="M3" s="244"/>
      <c r="N3" s="244"/>
      <c r="O3" s="244"/>
      <c r="P3" s="244"/>
      <c r="Q3" s="244"/>
      <c r="R3" s="244" t="s">
        <v>241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205</v>
      </c>
      <c r="J12" s="190">
        <f t="shared" ref="J12" si="0">SUM(O12:AC12)</f>
        <v>2672.9999999999995</v>
      </c>
      <c r="K12" s="70"/>
      <c r="L12" s="71">
        <v>43466</v>
      </c>
      <c r="M12" s="71">
        <v>48944</v>
      </c>
      <c r="N12" s="72"/>
      <c r="O12" s="1">
        <f>0.15*$K$67</f>
        <v>178.2</v>
      </c>
      <c r="P12" s="2">
        <f>0.15*$K$67</f>
        <v>178.2</v>
      </c>
      <c r="Q12" s="2">
        <f t="shared" ref="Q12:S12" si="1">0.15*$K$67</f>
        <v>178.2</v>
      </c>
      <c r="R12" s="2">
        <f t="shared" si="1"/>
        <v>178.2</v>
      </c>
      <c r="S12" s="2">
        <f t="shared" si="1"/>
        <v>178.2</v>
      </c>
      <c r="T12" s="3">
        <f>0.15*$K$67</f>
        <v>178.2</v>
      </c>
      <c r="U12" s="3">
        <f t="shared" ref="U12:AC12" si="2">0.15*$K$67</f>
        <v>178.2</v>
      </c>
      <c r="V12" s="3">
        <f t="shared" si="2"/>
        <v>178.2</v>
      </c>
      <c r="W12" s="3">
        <f t="shared" si="2"/>
        <v>178.2</v>
      </c>
      <c r="X12" s="3">
        <f t="shared" si="2"/>
        <v>178.2</v>
      </c>
      <c r="Y12" s="3">
        <f t="shared" si="2"/>
        <v>178.2</v>
      </c>
      <c r="Z12" s="3">
        <f t="shared" si="2"/>
        <v>178.2</v>
      </c>
      <c r="AA12" s="3">
        <f t="shared" si="2"/>
        <v>178.2</v>
      </c>
      <c r="AB12" s="3">
        <f t="shared" si="2"/>
        <v>178.2</v>
      </c>
      <c r="AC12" s="4">
        <f t="shared" si="2"/>
        <v>178.2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52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2672.9999999999995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205</v>
      </c>
      <c r="D44" s="46" t="s">
        <v>55</v>
      </c>
      <c r="E44" s="152" t="s">
        <v>80</v>
      </c>
      <c r="F44" s="152" t="s">
        <v>113</v>
      </c>
      <c r="G44" s="152" t="s">
        <v>114</v>
      </c>
      <c r="H44" s="55" t="s">
        <v>173</v>
      </c>
      <c r="I44" s="189" t="s">
        <v>205</v>
      </c>
      <c r="J44" s="190">
        <f t="shared" ref="J44" si="3">SUM(O44:AC44)</f>
        <v>1010</v>
      </c>
      <c r="K44" s="87"/>
      <c r="L44" s="89">
        <v>43556</v>
      </c>
      <c r="M44" s="89">
        <v>43830</v>
      </c>
      <c r="N44" s="72" t="s">
        <v>25</v>
      </c>
      <c r="O44" s="1">
        <v>1010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156" t="s">
        <v>205</v>
      </c>
      <c r="D45" s="156" t="s">
        <v>176</v>
      </c>
      <c r="E45" s="152" t="s">
        <v>84</v>
      </c>
      <c r="F45" s="152" t="s">
        <v>175</v>
      </c>
      <c r="G45" s="152" t="s">
        <v>177</v>
      </c>
      <c r="H45" s="55" t="s">
        <v>173</v>
      </c>
      <c r="I45" s="189" t="s">
        <v>205</v>
      </c>
      <c r="J45" s="190">
        <f t="shared" ref="J45" si="4">SUM(O45:AC45)</f>
        <v>100</v>
      </c>
      <c r="K45" s="87"/>
      <c r="L45" s="89">
        <v>43922</v>
      </c>
      <c r="M45" s="89">
        <v>44196</v>
      </c>
      <c r="N45" s="72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143" t="s">
        <v>205</v>
      </c>
      <c r="D46" s="88" t="s">
        <v>165</v>
      </c>
      <c r="E46" s="152" t="s">
        <v>80</v>
      </c>
      <c r="F46" s="152" t="s">
        <v>175</v>
      </c>
      <c r="G46" s="152" t="s">
        <v>114</v>
      </c>
      <c r="H46" s="55" t="s">
        <v>173</v>
      </c>
      <c r="I46" s="189" t="s">
        <v>205</v>
      </c>
      <c r="J46" s="190">
        <f>SUM(O46:AC46)</f>
        <v>101440</v>
      </c>
      <c r="K46" s="87"/>
      <c r="L46" s="89">
        <v>45383</v>
      </c>
      <c r="M46" s="89">
        <v>48944</v>
      </c>
      <c r="N46" s="72" t="s">
        <v>27</v>
      </c>
      <c r="O46" s="1"/>
      <c r="P46" s="2"/>
      <c r="Q46" s="2"/>
      <c r="R46" s="2"/>
      <c r="S46" s="2"/>
      <c r="T46" s="3">
        <v>10144</v>
      </c>
      <c r="U46" s="3">
        <v>10144</v>
      </c>
      <c r="V46" s="3">
        <v>10144</v>
      </c>
      <c r="W46" s="3">
        <v>10144</v>
      </c>
      <c r="X46" s="3">
        <v>10144</v>
      </c>
      <c r="Y46" s="3">
        <v>10144</v>
      </c>
      <c r="Z46" s="3">
        <v>10144</v>
      </c>
      <c r="AA46" s="3">
        <v>10144</v>
      </c>
      <c r="AB46" s="3">
        <v>10144</v>
      </c>
      <c r="AC46" s="4">
        <v>10144</v>
      </c>
    </row>
    <row r="47" spans="1:29" s="119" customFormat="1" x14ac:dyDescent="0.25">
      <c r="A47" s="170"/>
      <c r="B47" s="64"/>
      <c r="C47" s="65"/>
      <c r="D47" s="65"/>
      <c r="E47" s="65"/>
      <c r="F47" s="65"/>
      <c r="G47" s="65"/>
      <c r="H47" s="117"/>
      <c r="I47" s="189"/>
      <c r="J47" s="189"/>
      <c r="K47" s="70"/>
      <c r="L47" s="118"/>
      <c r="M47" s="71"/>
      <c r="N47" s="70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4"/>
      <c r="B48" s="80" t="s">
        <v>2</v>
      </c>
      <c r="C48" s="76"/>
      <c r="D48" s="76"/>
      <c r="E48" s="76"/>
      <c r="F48" s="76"/>
      <c r="G48" s="76"/>
      <c r="H48" s="81"/>
      <c r="I48" s="188"/>
      <c r="J48" s="188"/>
      <c r="K48" s="81"/>
      <c r="L48" s="78"/>
      <c r="M48" s="78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98"/>
    </row>
    <row r="49" spans="1:29" x14ac:dyDescent="0.25">
      <c r="A49" s="170"/>
      <c r="B49" s="64"/>
      <c r="C49" s="120"/>
      <c r="D49" s="65"/>
      <c r="E49" s="22"/>
      <c r="F49" s="22"/>
      <c r="G49" s="22"/>
      <c r="H49" s="70"/>
      <c r="I49" s="189"/>
      <c r="J49" s="190"/>
      <c r="K49" s="70"/>
      <c r="L49" s="71"/>
      <c r="M49" s="71"/>
      <c r="N49" s="72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4"/>
      <c r="B50" s="80" t="s">
        <v>3</v>
      </c>
      <c r="C50" s="76"/>
      <c r="D50" s="76"/>
      <c r="E50" s="76"/>
      <c r="F50" s="76"/>
      <c r="G50" s="76"/>
      <c r="H50" s="81"/>
      <c r="I50" s="188"/>
      <c r="J50" s="201"/>
      <c r="K50" s="81"/>
      <c r="L50" s="78"/>
      <c r="M50" s="78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98"/>
    </row>
    <row r="51" spans="1:29" x14ac:dyDescent="0.25">
      <c r="A51" s="170"/>
      <c r="B51" s="64"/>
      <c r="C51" s="120"/>
      <c r="D51" s="65"/>
      <c r="E51" s="22"/>
      <c r="F51" s="22"/>
      <c r="G51" s="22"/>
      <c r="H51" s="70"/>
      <c r="I51" s="189"/>
      <c r="J51" s="190"/>
      <c r="K51" s="70"/>
      <c r="L51" s="71"/>
      <c r="M51" s="71"/>
      <c r="N51" s="72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1" t="s">
        <v>48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s="119" customFormat="1" x14ac:dyDescent="0.25">
      <c r="A53" s="181"/>
      <c r="B53" s="121" t="s">
        <v>1</v>
      </c>
      <c r="C53" s="122"/>
      <c r="D53" s="122"/>
      <c r="E53" s="122"/>
      <c r="F53" s="122"/>
      <c r="G53" s="122"/>
      <c r="H53" s="123"/>
      <c r="I53" s="196"/>
      <c r="J53" s="196"/>
      <c r="K53" s="123"/>
      <c r="L53" s="124"/>
      <c r="M53" s="124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6"/>
    </row>
    <row r="54" spans="1:29" x14ac:dyDescent="0.25">
      <c r="A54" s="170"/>
      <c r="B54" s="64"/>
      <c r="C54" s="65"/>
      <c r="D54" s="65"/>
      <c r="E54" s="65"/>
      <c r="F54" s="65"/>
      <c r="G54" s="65"/>
      <c r="H54" s="70"/>
      <c r="I54" s="189"/>
      <c r="J54" s="189"/>
      <c r="K54" s="70"/>
      <c r="L54" s="71"/>
      <c r="M54" s="71"/>
      <c r="N54" s="11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9" customFormat="1" x14ac:dyDescent="0.25">
      <c r="A55" s="181"/>
      <c r="B55" s="121" t="s">
        <v>2</v>
      </c>
      <c r="C55" s="122"/>
      <c r="D55" s="122"/>
      <c r="E55" s="122"/>
      <c r="F55" s="122"/>
      <c r="G55" s="122"/>
      <c r="H55" s="123"/>
      <c r="I55" s="196"/>
      <c r="J55" s="196"/>
      <c r="K55" s="123"/>
      <c r="L55" s="124"/>
      <c r="M55" s="124"/>
      <c r="N55" s="127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6"/>
    </row>
    <row r="56" spans="1:29" x14ac:dyDescent="0.25">
      <c r="A56" s="170"/>
      <c r="B56" s="64"/>
      <c r="C56" s="65"/>
      <c r="D56" s="65"/>
      <c r="E56" s="65"/>
      <c r="F56" s="65"/>
      <c r="G56" s="65"/>
      <c r="H56" s="70"/>
      <c r="I56" s="189"/>
      <c r="J56" s="189"/>
      <c r="K56" s="70"/>
      <c r="L56" s="71"/>
      <c r="M56" s="71"/>
      <c r="N56" s="11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9" customFormat="1" x14ac:dyDescent="0.25">
      <c r="A57" s="181"/>
      <c r="B57" s="121" t="s">
        <v>3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7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4"/>
      <c r="B59" s="81" t="s">
        <v>49</v>
      </c>
      <c r="C59" s="76"/>
      <c r="D59" s="76"/>
      <c r="E59" s="76"/>
      <c r="F59" s="76"/>
      <c r="G59" s="76"/>
      <c r="H59" s="81"/>
      <c r="I59" s="188"/>
      <c r="J59" s="188"/>
      <c r="K59" s="81"/>
      <c r="L59" s="78"/>
      <c r="M59" s="78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98"/>
    </row>
    <row r="60" spans="1:29" s="119" customFormat="1" x14ac:dyDescent="0.25">
      <c r="A60" s="181"/>
      <c r="B60" s="121" t="s">
        <v>1</v>
      </c>
      <c r="C60" s="122"/>
      <c r="D60" s="122"/>
      <c r="E60" s="122"/>
      <c r="F60" s="122"/>
      <c r="G60" s="122"/>
      <c r="H60" s="123"/>
      <c r="I60" s="196"/>
      <c r="J60" s="196"/>
      <c r="K60" s="123"/>
      <c r="L60" s="124"/>
      <c r="M60" s="124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6"/>
    </row>
    <row r="61" spans="1:29" x14ac:dyDescent="0.25">
      <c r="A61" s="170"/>
      <c r="B61" s="64"/>
      <c r="C61" s="65"/>
      <c r="D61" s="65"/>
      <c r="E61" s="65"/>
      <c r="F61" s="65"/>
      <c r="G61" s="65"/>
      <c r="H61" s="70"/>
      <c r="I61" s="189"/>
      <c r="J61" s="189"/>
      <c r="K61" s="70"/>
      <c r="L61" s="71"/>
      <c r="M61" s="71"/>
      <c r="N61" s="112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9" customFormat="1" x14ac:dyDescent="0.25">
      <c r="A62" s="181"/>
      <c r="B62" s="121" t="s">
        <v>2</v>
      </c>
      <c r="C62" s="122"/>
      <c r="D62" s="122"/>
      <c r="E62" s="122"/>
      <c r="F62" s="122"/>
      <c r="G62" s="122"/>
      <c r="H62" s="123"/>
      <c r="I62" s="196"/>
      <c r="J62" s="196"/>
      <c r="K62" s="123"/>
      <c r="L62" s="124"/>
      <c r="M62" s="124"/>
      <c r="N62" s="127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6"/>
    </row>
    <row r="63" spans="1:29" s="91" customFormat="1" ht="75" x14ac:dyDescent="0.25">
      <c r="A63" s="175"/>
      <c r="B63" s="83"/>
      <c r="C63" s="84" t="s">
        <v>206</v>
      </c>
      <c r="D63" s="86" t="s">
        <v>189</v>
      </c>
      <c r="E63" s="184" t="s">
        <v>146</v>
      </c>
      <c r="F63" s="152" t="s">
        <v>190</v>
      </c>
      <c r="G63" s="185" t="s">
        <v>191</v>
      </c>
      <c r="H63" s="87"/>
      <c r="I63" s="189" t="s">
        <v>205</v>
      </c>
      <c r="J63" s="190">
        <f t="shared" ref="J63" si="5">SUM(O63:AC63)</f>
        <v>1200</v>
      </c>
      <c r="K63" s="87"/>
      <c r="L63" s="89">
        <v>47119</v>
      </c>
      <c r="M63" s="89">
        <v>47848</v>
      </c>
      <c r="N63" s="90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v>832</v>
      </c>
      <c r="Z63" s="3">
        <v>368</v>
      </c>
      <c r="AA63" s="3"/>
      <c r="AB63" s="3"/>
      <c r="AC63" s="4"/>
    </row>
    <row r="64" spans="1:29" x14ac:dyDescent="0.25">
      <c r="A64" s="170"/>
      <c r="B64" s="64"/>
      <c r="C64" s="65"/>
      <c r="D64" s="65"/>
      <c r="E64" s="65"/>
      <c r="F64" s="65"/>
      <c r="G64" s="65"/>
      <c r="H64" s="70"/>
      <c r="I64" s="189"/>
      <c r="J64" s="189"/>
      <c r="K64" s="70"/>
      <c r="L64" s="71"/>
      <c r="M64" s="71"/>
      <c r="N64" s="112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19" customFormat="1" x14ac:dyDescent="0.25">
      <c r="A65" s="181"/>
      <c r="B65" s="121" t="s">
        <v>3</v>
      </c>
      <c r="C65" s="122"/>
      <c r="D65" s="122"/>
      <c r="E65" s="122"/>
      <c r="F65" s="122"/>
      <c r="G65" s="122"/>
      <c r="H65" s="123"/>
      <c r="I65" s="196"/>
      <c r="J65" s="196"/>
      <c r="K65" s="123"/>
      <c r="L65" s="124"/>
      <c r="M65" s="124"/>
      <c r="N65" s="127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6"/>
    </row>
    <row r="66" spans="1:29" ht="15.75" thickBot="1" x14ac:dyDescent="0.3">
      <c r="A66" s="170"/>
      <c r="B66" s="159"/>
      <c r="C66" s="65"/>
      <c r="D66" s="65"/>
      <c r="E66" s="65"/>
      <c r="F66" s="65"/>
      <c r="G66" s="65"/>
      <c r="H66" s="70"/>
      <c r="I66" s="189"/>
      <c r="J66" s="189"/>
      <c r="K66" s="70"/>
      <c r="L66" s="71"/>
      <c r="M66" s="71"/>
      <c r="N66" s="112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2" customFormat="1" ht="15.75" thickBot="1" x14ac:dyDescent="0.3">
      <c r="A67" s="160"/>
      <c r="B67" s="105" t="s">
        <v>0</v>
      </c>
      <c r="C67" s="105"/>
      <c r="D67" s="105"/>
      <c r="E67" s="105"/>
      <c r="F67" s="105"/>
      <c r="G67" s="105"/>
      <c r="H67" s="105"/>
      <c r="I67" s="193"/>
      <c r="J67" s="193">
        <f>SUM(J42:J66)</f>
        <v>103750</v>
      </c>
      <c r="K67" s="202">
        <v>1188</v>
      </c>
      <c r="L67" s="105"/>
      <c r="M67" s="105"/>
      <c r="N67" s="161"/>
      <c r="O67" s="16">
        <f t="shared" ref="O67:AC67" si="6">SUM(O12:O66)</f>
        <v>1188.2</v>
      </c>
      <c r="P67" s="17">
        <f t="shared" si="6"/>
        <v>278.2</v>
      </c>
      <c r="Q67" s="17">
        <f t="shared" si="6"/>
        <v>178.2</v>
      </c>
      <c r="R67" s="17">
        <f t="shared" si="6"/>
        <v>178.2</v>
      </c>
      <c r="S67" s="17">
        <f t="shared" si="6"/>
        <v>178.2</v>
      </c>
      <c r="T67" s="18">
        <f t="shared" si="6"/>
        <v>10322.200000000001</v>
      </c>
      <c r="U67" s="18">
        <f t="shared" si="6"/>
        <v>10322.200000000001</v>
      </c>
      <c r="V67" s="18">
        <f t="shared" si="6"/>
        <v>10322.200000000001</v>
      </c>
      <c r="W67" s="18">
        <f t="shared" si="6"/>
        <v>10322.200000000001</v>
      </c>
      <c r="X67" s="18">
        <f t="shared" si="6"/>
        <v>10322.200000000001</v>
      </c>
      <c r="Y67" s="18">
        <f t="shared" si="6"/>
        <v>11154.2</v>
      </c>
      <c r="Z67" s="18">
        <f t="shared" si="6"/>
        <v>10690.2</v>
      </c>
      <c r="AA67" s="18">
        <f t="shared" si="6"/>
        <v>10322.200000000001</v>
      </c>
      <c r="AB67" s="18">
        <f t="shared" si="6"/>
        <v>10322.200000000001</v>
      </c>
      <c r="AC67" s="19">
        <f t="shared" si="6"/>
        <v>10322.200000000001</v>
      </c>
    </row>
    <row r="68" spans="1:29" ht="15.75" x14ac:dyDescent="0.25">
      <c r="A68" s="108"/>
      <c r="B68" s="109"/>
      <c r="C68" s="109"/>
      <c r="D68" s="109"/>
      <c r="E68" s="109"/>
      <c r="F68" s="109"/>
      <c r="G68" s="109"/>
      <c r="H68" s="109"/>
      <c r="I68" s="110"/>
      <c r="K68" s="163" t="s">
        <v>252</v>
      </c>
    </row>
    <row r="69" spans="1:29" s="62" customFormat="1" ht="15.75" x14ac:dyDescent="0.25">
      <c r="K69" s="165"/>
    </row>
    <row r="70" spans="1:29" s="62" customFormat="1" ht="60" x14ac:dyDescent="0.25">
      <c r="A70" s="5"/>
      <c r="B70" s="6" t="s">
        <v>34</v>
      </c>
      <c r="C70" s="7" t="s">
        <v>35</v>
      </c>
      <c r="K70" s="165"/>
    </row>
    <row r="71" spans="1:29" s="62" customFormat="1" ht="15.75" x14ac:dyDescent="0.25">
      <c r="A71" s="8" t="s">
        <v>36</v>
      </c>
      <c r="B71" s="9" t="s">
        <v>253</v>
      </c>
      <c r="C71" s="10">
        <f>K67</f>
        <v>1188</v>
      </c>
      <c r="K71" s="165"/>
    </row>
    <row r="72" spans="1:29" s="62" customFormat="1" ht="15.75" x14ac:dyDescent="0.25">
      <c r="A72" s="8" t="s">
        <v>37</v>
      </c>
      <c r="B72" s="9" t="s">
        <v>254</v>
      </c>
      <c r="C72" s="10">
        <f>C71*4</f>
        <v>4752</v>
      </c>
      <c r="K72" s="165"/>
    </row>
    <row r="73" spans="1:29" s="62" customFormat="1" ht="15.75" thickBot="1" x14ac:dyDescent="0.3">
      <c r="A73" s="11" t="s">
        <v>38</v>
      </c>
      <c r="B73" s="12" t="s">
        <v>255</v>
      </c>
      <c r="C73" s="13">
        <f>C71*10</f>
        <v>11880</v>
      </c>
    </row>
    <row r="74" spans="1:29" s="62" customFormat="1" x14ac:dyDescent="0.25">
      <c r="A74" s="14"/>
      <c r="B74" s="15"/>
      <c r="C74" s="15"/>
    </row>
    <row r="76" spans="1:29" x14ac:dyDescent="0.25">
      <c r="B76" s="167"/>
    </row>
    <row r="77" spans="1:29" x14ac:dyDescent="0.25">
      <c r="B77" s="168"/>
    </row>
    <row r="78" spans="1:29" x14ac:dyDescent="0.25">
      <c r="B78" s="168"/>
    </row>
    <row r="79" spans="1:29" x14ac:dyDescent="0.25">
      <c r="B79" s="168"/>
    </row>
    <row r="80" spans="1:29" x14ac:dyDescent="0.25">
      <c r="B80" s="168"/>
    </row>
    <row r="82" spans="2:2" x14ac:dyDescent="0.25">
      <c r="B82" s="169"/>
    </row>
    <row r="90" spans="2:2" x14ac:dyDescent="0.25">
      <c r="B90" s="16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7"/>
  <sheetViews>
    <sheetView tabSelected="1" zoomScale="60" zoomScaleNormal="60" workbookViewId="0">
      <pane ySplit="7" topLeftCell="A91" activePane="bottomLeft" state="frozen"/>
      <selection activeCell="A9" sqref="A9:XFD12"/>
      <selection pane="bottomLeft" activeCell="B90" sqref="B90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4.28515625" style="60" hidden="1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75</v>
      </c>
      <c r="L3" s="244"/>
      <c r="M3" s="244"/>
      <c r="N3" s="244"/>
      <c r="O3" s="244"/>
      <c r="P3" s="244"/>
      <c r="Q3" s="244"/>
      <c r="R3" s="244" t="s">
        <v>239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77</v>
      </c>
      <c r="J12" s="190">
        <f t="shared" ref="J12" si="0">SUM(O12:AC12)</f>
        <v>275759.09999999992</v>
      </c>
      <c r="K12" s="70"/>
      <c r="L12" s="71">
        <v>43466</v>
      </c>
      <c r="M12" s="71">
        <v>48944</v>
      </c>
      <c r="N12" s="72"/>
      <c r="O12" s="1">
        <v>15000</v>
      </c>
      <c r="P12" s="2">
        <f t="shared" ref="P12:AC12" si="1">0.15*$K$142</f>
        <v>18625.649999999998</v>
      </c>
      <c r="Q12" s="2">
        <f t="shared" si="1"/>
        <v>18625.649999999998</v>
      </c>
      <c r="R12" s="2">
        <f t="shared" si="1"/>
        <v>18625.649999999998</v>
      </c>
      <c r="S12" s="2">
        <f t="shared" si="1"/>
        <v>18625.649999999998</v>
      </c>
      <c r="T12" s="3">
        <f t="shared" si="1"/>
        <v>18625.649999999998</v>
      </c>
      <c r="U12" s="3">
        <f t="shared" si="1"/>
        <v>18625.649999999998</v>
      </c>
      <c r="V12" s="3">
        <f t="shared" si="1"/>
        <v>18625.649999999998</v>
      </c>
      <c r="W12" s="3">
        <f t="shared" si="1"/>
        <v>18625.649999999998</v>
      </c>
      <c r="X12" s="3">
        <f t="shared" si="1"/>
        <v>18625.649999999998</v>
      </c>
      <c r="Y12" s="3">
        <f t="shared" si="1"/>
        <v>18625.649999999998</v>
      </c>
      <c r="Z12" s="3">
        <f t="shared" si="1"/>
        <v>18625.649999999998</v>
      </c>
      <c r="AA12" s="3">
        <f t="shared" si="1"/>
        <v>18625.649999999998</v>
      </c>
      <c r="AB12" s="3">
        <f t="shared" si="1"/>
        <v>18625.649999999998</v>
      </c>
      <c r="AC12" s="4">
        <f t="shared" si="1"/>
        <v>18625.649999999998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s="91" customFormat="1" ht="120" x14ac:dyDescent="0.25">
      <c r="A15" s="175">
        <v>72</v>
      </c>
      <c r="B15" s="83"/>
      <c r="C15" s="84" t="s">
        <v>136</v>
      </c>
      <c r="D15" s="84" t="s">
        <v>52</v>
      </c>
      <c r="E15" s="85" t="s">
        <v>137</v>
      </c>
      <c r="F15" s="85" t="s">
        <v>138</v>
      </c>
      <c r="G15" s="86" t="s">
        <v>139</v>
      </c>
      <c r="H15" s="87"/>
      <c r="I15" s="189" t="s">
        <v>77</v>
      </c>
      <c r="J15" s="190">
        <f t="shared" ref="J15:J16" si="2">SUM(O15:AC15)</f>
        <v>6000</v>
      </c>
      <c r="K15" s="87"/>
      <c r="L15" s="89">
        <v>44927</v>
      </c>
      <c r="M15" s="89">
        <v>45291</v>
      </c>
      <c r="N15" s="90" t="s">
        <v>26</v>
      </c>
      <c r="O15" s="1"/>
      <c r="P15" s="2"/>
      <c r="Q15" s="2"/>
      <c r="R15" s="2"/>
      <c r="S15" s="2">
        <v>6000</v>
      </c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s="91" customFormat="1" ht="120" x14ac:dyDescent="0.25">
      <c r="A16" s="175">
        <v>113</v>
      </c>
      <c r="B16" s="83"/>
      <c r="C16" s="84" t="s">
        <v>136</v>
      </c>
      <c r="D16" s="84" t="s">
        <v>52</v>
      </c>
      <c r="E16" s="85" t="s">
        <v>137</v>
      </c>
      <c r="F16" s="85" t="s">
        <v>138</v>
      </c>
      <c r="G16" s="86" t="s">
        <v>139</v>
      </c>
      <c r="H16" s="87"/>
      <c r="I16" s="189" t="s">
        <v>77</v>
      </c>
      <c r="J16" s="190">
        <f t="shared" si="2"/>
        <v>6000</v>
      </c>
      <c r="K16" s="87"/>
      <c r="L16" s="89">
        <v>46753</v>
      </c>
      <c r="M16" s="89">
        <v>47118</v>
      </c>
      <c r="N16" s="90" t="s">
        <v>27</v>
      </c>
      <c r="O16" s="1"/>
      <c r="P16" s="2"/>
      <c r="Q16" s="2"/>
      <c r="R16" s="2"/>
      <c r="S16" s="2"/>
      <c r="T16" s="3"/>
      <c r="U16" s="3"/>
      <c r="V16" s="3"/>
      <c r="W16" s="3"/>
      <c r="X16" s="3">
        <v>6000</v>
      </c>
      <c r="Y16" s="3"/>
      <c r="Z16" s="3"/>
      <c r="AA16" s="3"/>
      <c r="AB16" s="3"/>
      <c r="AC16" s="4"/>
    </row>
    <row r="17" spans="1:29" x14ac:dyDescent="0.25">
      <c r="A17" s="170"/>
      <c r="B17" s="64"/>
      <c r="C17" s="65"/>
      <c r="D17" s="67"/>
      <c r="E17" s="67"/>
      <c r="F17" s="92"/>
      <c r="G17" s="67"/>
      <c r="H17" s="93"/>
      <c r="I17" s="192"/>
      <c r="J17" s="190"/>
      <c r="K17" s="94"/>
      <c r="L17" s="95"/>
      <c r="M17" s="96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2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s="91" customFormat="1" ht="75" x14ac:dyDescent="0.25">
      <c r="A19" s="182">
        <v>2</v>
      </c>
      <c r="B19" s="83"/>
      <c r="C19" s="84" t="s">
        <v>77</v>
      </c>
      <c r="D19" s="84" t="s">
        <v>271</v>
      </c>
      <c r="E19" s="85" t="s">
        <v>146</v>
      </c>
      <c r="F19" s="85" t="s">
        <v>125</v>
      </c>
      <c r="G19" s="86" t="s">
        <v>126</v>
      </c>
      <c r="H19" s="87"/>
      <c r="I19" s="189" t="s">
        <v>77</v>
      </c>
      <c r="J19" s="190">
        <f t="shared" ref="J19" si="3">SUM(O19:AC19)</f>
        <v>5000</v>
      </c>
      <c r="K19" s="87"/>
      <c r="L19" s="89">
        <v>43556</v>
      </c>
      <c r="M19" s="89">
        <v>43830</v>
      </c>
      <c r="N19" s="90" t="s">
        <v>25</v>
      </c>
      <c r="O19" s="1">
        <v>5000</v>
      </c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91" customFormat="1" ht="75" x14ac:dyDescent="0.25">
      <c r="A20" s="286">
        <v>83</v>
      </c>
      <c r="B20" s="83"/>
      <c r="C20" s="84" t="s">
        <v>136</v>
      </c>
      <c r="D20" s="84" t="s">
        <v>144</v>
      </c>
      <c r="E20" s="85" t="s">
        <v>146</v>
      </c>
      <c r="F20" s="85" t="s">
        <v>125</v>
      </c>
      <c r="G20" s="86" t="s">
        <v>126</v>
      </c>
      <c r="H20" s="87"/>
      <c r="I20" s="189" t="s">
        <v>77</v>
      </c>
      <c r="J20" s="190">
        <f t="shared" ref="J20:J37" si="4">SUM(O20:AC20)</f>
        <v>601</v>
      </c>
      <c r="K20" s="87"/>
      <c r="L20" s="89">
        <v>45292</v>
      </c>
      <c r="M20" s="89">
        <v>45657</v>
      </c>
      <c r="N20" s="90" t="s">
        <v>27</v>
      </c>
      <c r="O20" s="1"/>
      <c r="P20" s="2"/>
      <c r="Q20" s="2"/>
      <c r="R20" s="2"/>
      <c r="S20" s="2"/>
      <c r="T20" s="3">
        <v>601</v>
      </c>
      <c r="U20" s="3"/>
      <c r="V20" s="3"/>
      <c r="W20" s="3"/>
      <c r="X20" s="3"/>
      <c r="Y20" s="3"/>
      <c r="Z20" s="3"/>
      <c r="AA20" s="3"/>
      <c r="AB20" s="3"/>
      <c r="AC20" s="4"/>
    </row>
    <row r="21" spans="1:29" s="91" customFormat="1" ht="90" x14ac:dyDescent="0.25">
      <c r="A21" s="287"/>
      <c r="B21" s="83"/>
      <c r="C21" s="84" t="s">
        <v>136</v>
      </c>
      <c r="D21" s="84" t="s">
        <v>145</v>
      </c>
      <c r="E21" s="85" t="s">
        <v>147</v>
      </c>
      <c r="F21" s="85" t="s">
        <v>125</v>
      </c>
      <c r="G21" s="86" t="s">
        <v>148</v>
      </c>
      <c r="H21" s="87"/>
      <c r="I21" s="189" t="s">
        <v>77</v>
      </c>
      <c r="J21" s="190">
        <f t="shared" si="4"/>
        <v>2000</v>
      </c>
      <c r="K21" s="87"/>
      <c r="L21" s="89">
        <v>45292</v>
      </c>
      <c r="M21" s="89">
        <v>45657</v>
      </c>
      <c r="N21" s="90" t="s">
        <v>27</v>
      </c>
      <c r="O21" s="1"/>
      <c r="P21" s="2"/>
      <c r="Q21" s="2"/>
      <c r="R21" s="2"/>
      <c r="S21" s="2"/>
      <c r="T21" s="3">
        <v>2000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91" customFormat="1" ht="75" x14ac:dyDescent="0.25">
      <c r="A22" s="286">
        <v>101</v>
      </c>
      <c r="B22" s="83"/>
      <c r="C22" s="84" t="s">
        <v>136</v>
      </c>
      <c r="D22" s="84" t="s">
        <v>144</v>
      </c>
      <c r="E22" s="85" t="s">
        <v>146</v>
      </c>
      <c r="F22" s="85" t="s">
        <v>125</v>
      </c>
      <c r="G22" s="86" t="s">
        <v>126</v>
      </c>
      <c r="H22" s="87"/>
      <c r="I22" s="189" t="s">
        <v>77</v>
      </c>
      <c r="J22" s="190">
        <f t="shared" si="4"/>
        <v>601</v>
      </c>
      <c r="K22" s="87"/>
      <c r="L22" s="89">
        <v>45658</v>
      </c>
      <c r="M22" s="89">
        <v>46022</v>
      </c>
      <c r="N22" s="90" t="s">
        <v>27</v>
      </c>
      <c r="O22" s="1"/>
      <c r="P22" s="2"/>
      <c r="Q22" s="2"/>
      <c r="R22" s="2"/>
      <c r="S22" s="2"/>
      <c r="T22" s="3"/>
      <c r="U22" s="3">
        <v>601</v>
      </c>
      <c r="V22" s="3"/>
      <c r="W22" s="3"/>
      <c r="X22" s="3"/>
      <c r="Y22" s="3"/>
      <c r="Z22" s="3"/>
      <c r="AA22" s="3"/>
      <c r="AB22" s="3"/>
      <c r="AC22" s="4"/>
    </row>
    <row r="23" spans="1:29" s="91" customFormat="1" ht="90" x14ac:dyDescent="0.25">
      <c r="A23" s="287"/>
      <c r="B23" s="83"/>
      <c r="C23" s="84" t="s">
        <v>136</v>
      </c>
      <c r="D23" s="84" t="s">
        <v>145</v>
      </c>
      <c r="E23" s="85" t="s">
        <v>147</v>
      </c>
      <c r="F23" s="85" t="s">
        <v>125</v>
      </c>
      <c r="G23" s="86" t="s">
        <v>148</v>
      </c>
      <c r="H23" s="87"/>
      <c r="I23" s="189" t="s">
        <v>77</v>
      </c>
      <c r="J23" s="190">
        <f t="shared" si="4"/>
        <v>2000</v>
      </c>
      <c r="K23" s="87"/>
      <c r="L23" s="89">
        <v>45658</v>
      </c>
      <c r="M23" s="89">
        <v>46022</v>
      </c>
      <c r="N23" s="90" t="s">
        <v>27</v>
      </c>
      <c r="O23" s="1"/>
      <c r="P23" s="2"/>
      <c r="Q23" s="2"/>
      <c r="R23" s="2"/>
      <c r="S23" s="2"/>
      <c r="T23" s="3"/>
      <c r="U23" s="3">
        <v>2000</v>
      </c>
      <c r="V23" s="3"/>
      <c r="W23" s="3"/>
      <c r="X23" s="3"/>
      <c r="Y23" s="3"/>
      <c r="Z23" s="3"/>
      <c r="AA23" s="3"/>
      <c r="AB23" s="3"/>
      <c r="AC23" s="4"/>
    </row>
    <row r="24" spans="1:29" s="91" customFormat="1" ht="75" x14ac:dyDescent="0.25">
      <c r="A24" s="286">
        <v>106</v>
      </c>
      <c r="B24" s="83"/>
      <c r="C24" s="84" t="s">
        <v>136</v>
      </c>
      <c r="D24" s="84" t="s">
        <v>144</v>
      </c>
      <c r="E24" s="85" t="s">
        <v>146</v>
      </c>
      <c r="F24" s="85" t="s">
        <v>125</v>
      </c>
      <c r="G24" s="86" t="s">
        <v>126</v>
      </c>
      <c r="H24" s="87"/>
      <c r="I24" s="189" t="s">
        <v>77</v>
      </c>
      <c r="J24" s="190">
        <f t="shared" si="4"/>
        <v>601</v>
      </c>
      <c r="K24" s="87"/>
      <c r="L24" s="89">
        <v>46023</v>
      </c>
      <c r="M24" s="89">
        <v>46387</v>
      </c>
      <c r="N24" s="90" t="s">
        <v>27</v>
      </c>
      <c r="O24" s="1"/>
      <c r="P24" s="2"/>
      <c r="Q24" s="2"/>
      <c r="R24" s="2"/>
      <c r="S24" s="2"/>
      <c r="T24" s="3"/>
      <c r="U24" s="3"/>
      <c r="V24" s="3">
        <v>601</v>
      </c>
      <c r="W24" s="3"/>
      <c r="X24" s="3"/>
      <c r="Y24" s="3"/>
      <c r="Z24" s="3"/>
      <c r="AA24" s="3"/>
      <c r="AB24" s="3"/>
      <c r="AC24" s="4"/>
    </row>
    <row r="25" spans="1:29" s="91" customFormat="1" ht="90" x14ac:dyDescent="0.25">
      <c r="A25" s="287"/>
      <c r="B25" s="83"/>
      <c r="C25" s="84" t="s">
        <v>136</v>
      </c>
      <c r="D25" s="84" t="s">
        <v>145</v>
      </c>
      <c r="E25" s="85" t="s">
        <v>147</v>
      </c>
      <c r="F25" s="85" t="s">
        <v>125</v>
      </c>
      <c r="G25" s="86" t="s">
        <v>148</v>
      </c>
      <c r="H25" s="87"/>
      <c r="I25" s="189" t="s">
        <v>77</v>
      </c>
      <c r="J25" s="190">
        <f t="shared" si="4"/>
        <v>2000</v>
      </c>
      <c r="K25" s="87"/>
      <c r="L25" s="89">
        <v>46023</v>
      </c>
      <c r="M25" s="89">
        <v>46387</v>
      </c>
      <c r="N25" s="90" t="s">
        <v>27</v>
      </c>
      <c r="O25" s="1"/>
      <c r="P25" s="2"/>
      <c r="Q25" s="2"/>
      <c r="R25" s="2"/>
      <c r="S25" s="2"/>
      <c r="T25" s="3"/>
      <c r="U25" s="3"/>
      <c r="V25" s="3">
        <v>2000</v>
      </c>
      <c r="W25" s="3"/>
      <c r="X25" s="3"/>
      <c r="Y25" s="3"/>
      <c r="Z25" s="3"/>
      <c r="AA25" s="3"/>
      <c r="AB25" s="3"/>
      <c r="AC25" s="4"/>
    </row>
    <row r="26" spans="1:29" s="91" customFormat="1" ht="75" x14ac:dyDescent="0.25">
      <c r="A26" s="286">
        <v>108</v>
      </c>
      <c r="B26" s="83"/>
      <c r="C26" s="84" t="s">
        <v>136</v>
      </c>
      <c r="D26" s="84" t="s">
        <v>144</v>
      </c>
      <c r="E26" s="85" t="s">
        <v>146</v>
      </c>
      <c r="F26" s="85" t="s">
        <v>125</v>
      </c>
      <c r="G26" s="86" t="s">
        <v>126</v>
      </c>
      <c r="H26" s="87"/>
      <c r="I26" s="189" t="s">
        <v>77</v>
      </c>
      <c r="J26" s="190">
        <f t="shared" si="4"/>
        <v>601</v>
      </c>
      <c r="K26" s="87"/>
      <c r="L26" s="89">
        <v>46388</v>
      </c>
      <c r="M26" s="89">
        <v>46752</v>
      </c>
      <c r="N26" s="90" t="s">
        <v>27</v>
      </c>
      <c r="O26" s="1"/>
      <c r="P26" s="2"/>
      <c r="Q26" s="2"/>
      <c r="R26" s="2"/>
      <c r="S26" s="2"/>
      <c r="T26" s="3"/>
      <c r="U26" s="3"/>
      <c r="V26" s="3"/>
      <c r="W26" s="3">
        <v>601</v>
      </c>
      <c r="X26" s="3"/>
      <c r="Y26" s="3"/>
      <c r="Z26" s="3"/>
      <c r="AA26" s="3"/>
      <c r="AB26" s="3"/>
      <c r="AC26" s="4"/>
    </row>
    <row r="27" spans="1:29" s="91" customFormat="1" ht="90" x14ac:dyDescent="0.25">
      <c r="A27" s="287"/>
      <c r="B27" s="83"/>
      <c r="C27" s="84" t="s">
        <v>136</v>
      </c>
      <c r="D27" s="84" t="s">
        <v>145</v>
      </c>
      <c r="E27" s="85" t="s">
        <v>147</v>
      </c>
      <c r="F27" s="85" t="s">
        <v>125</v>
      </c>
      <c r="G27" s="86" t="s">
        <v>148</v>
      </c>
      <c r="H27" s="87"/>
      <c r="I27" s="189" t="s">
        <v>77</v>
      </c>
      <c r="J27" s="190">
        <f t="shared" si="4"/>
        <v>2000</v>
      </c>
      <c r="K27" s="87"/>
      <c r="L27" s="89">
        <v>46388</v>
      </c>
      <c r="M27" s="89">
        <v>46752</v>
      </c>
      <c r="N27" s="90" t="s">
        <v>27</v>
      </c>
      <c r="O27" s="1"/>
      <c r="P27" s="2"/>
      <c r="Q27" s="2"/>
      <c r="R27" s="2"/>
      <c r="S27" s="2"/>
      <c r="T27" s="3"/>
      <c r="U27" s="3"/>
      <c r="V27" s="3"/>
      <c r="W27" s="3">
        <v>2000</v>
      </c>
      <c r="X27" s="3"/>
      <c r="Y27" s="3"/>
      <c r="Z27" s="3"/>
      <c r="AA27" s="3"/>
      <c r="AB27" s="3"/>
      <c r="AC27" s="4"/>
    </row>
    <row r="28" spans="1:29" s="91" customFormat="1" ht="75" x14ac:dyDescent="0.25">
      <c r="A28" s="286">
        <v>114</v>
      </c>
      <c r="B28" s="83"/>
      <c r="C28" s="84" t="s">
        <v>136</v>
      </c>
      <c r="D28" s="84" t="s">
        <v>144</v>
      </c>
      <c r="E28" s="85" t="s">
        <v>146</v>
      </c>
      <c r="F28" s="85" t="s">
        <v>125</v>
      </c>
      <c r="G28" s="86" t="s">
        <v>126</v>
      </c>
      <c r="H28" s="87"/>
      <c r="I28" s="189" t="s">
        <v>77</v>
      </c>
      <c r="J28" s="190">
        <f t="shared" si="4"/>
        <v>601</v>
      </c>
      <c r="K28" s="87"/>
      <c r="L28" s="89">
        <v>46753</v>
      </c>
      <c r="M28" s="89">
        <v>47118</v>
      </c>
      <c r="N28" s="90" t="s">
        <v>27</v>
      </c>
      <c r="O28" s="1"/>
      <c r="P28" s="2"/>
      <c r="Q28" s="2"/>
      <c r="R28" s="2"/>
      <c r="S28" s="2"/>
      <c r="T28" s="3"/>
      <c r="U28" s="3"/>
      <c r="V28" s="3"/>
      <c r="W28" s="3"/>
      <c r="X28" s="3">
        <v>601</v>
      </c>
      <c r="Y28" s="3"/>
      <c r="Z28" s="3"/>
      <c r="AA28" s="3"/>
      <c r="AB28" s="3"/>
      <c r="AC28" s="4"/>
    </row>
    <row r="29" spans="1:29" s="91" customFormat="1" ht="90" x14ac:dyDescent="0.25">
      <c r="A29" s="287"/>
      <c r="B29" s="83"/>
      <c r="C29" s="84" t="s">
        <v>136</v>
      </c>
      <c r="D29" s="84" t="s">
        <v>145</v>
      </c>
      <c r="E29" s="85" t="s">
        <v>147</v>
      </c>
      <c r="F29" s="85" t="s">
        <v>125</v>
      </c>
      <c r="G29" s="86" t="s">
        <v>148</v>
      </c>
      <c r="H29" s="87"/>
      <c r="I29" s="189" t="s">
        <v>77</v>
      </c>
      <c r="J29" s="190">
        <f t="shared" si="4"/>
        <v>2000</v>
      </c>
      <c r="K29" s="87"/>
      <c r="L29" s="89">
        <v>46753</v>
      </c>
      <c r="M29" s="89">
        <v>47118</v>
      </c>
      <c r="N29" s="90" t="s">
        <v>27</v>
      </c>
      <c r="O29" s="1"/>
      <c r="P29" s="2"/>
      <c r="Q29" s="2"/>
      <c r="R29" s="2"/>
      <c r="S29" s="2"/>
      <c r="T29" s="3"/>
      <c r="U29" s="3"/>
      <c r="V29" s="3"/>
      <c r="W29" s="3"/>
      <c r="X29" s="3">
        <v>2000</v>
      </c>
      <c r="Y29" s="3"/>
      <c r="Z29" s="3"/>
      <c r="AA29" s="3"/>
      <c r="AB29" s="3"/>
      <c r="AC29" s="4"/>
    </row>
    <row r="30" spans="1:29" s="91" customFormat="1" ht="75" x14ac:dyDescent="0.25">
      <c r="A30" s="286">
        <v>117</v>
      </c>
      <c r="B30" s="83"/>
      <c r="C30" s="84" t="s">
        <v>136</v>
      </c>
      <c r="D30" s="84" t="s">
        <v>144</v>
      </c>
      <c r="E30" s="85" t="s">
        <v>146</v>
      </c>
      <c r="F30" s="85" t="s">
        <v>125</v>
      </c>
      <c r="G30" s="86" t="s">
        <v>126</v>
      </c>
      <c r="H30" s="87"/>
      <c r="I30" s="189" t="s">
        <v>77</v>
      </c>
      <c r="J30" s="190">
        <f t="shared" si="4"/>
        <v>601</v>
      </c>
      <c r="K30" s="87"/>
      <c r="L30" s="89">
        <v>47119</v>
      </c>
      <c r="M30" s="89">
        <v>47483</v>
      </c>
      <c r="N30" s="90" t="s">
        <v>27</v>
      </c>
      <c r="O30" s="1"/>
      <c r="P30" s="2"/>
      <c r="Q30" s="2"/>
      <c r="R30" s="2"/>
      <c r="S30" s="2"/>
      <c r="T30" s="3"/>
      <c r="U30" s="3"/>
      <c r="V30" s="3"/>
      <c r="W30" s="3"/>
      <c r="X30" s="3"/>
      <c r="Y30" s="3">
        <v>601</v>
      </c>
      <c r="Z30" s="3"/>
      <c r="AA30" s="3"/>
      <c r="AB30" s="3"/>
      <c r="AC30" s="4"/>
    </row>
    <row r="31" spans="1:29" s="91" customFormat="1" ht="90" x14ac:dyDescent="0.25">
      <c r="A31" s="287"/>
      <c r="B31" s="83"/>
      <c r="C31" s="84" t="s">
        <v>136</v>
      </c>
      <c r="D31" s="84" t="s">
        <v>145</v>
      </c>
      <c r="E31" s="85" t="s">
        <v>147</v>
      </c>
      <c r="F31" s="85" t="s">
        <v>125</v>
      </c>
      <c r="G31" s="86" t="s">
        <v>148</v>
      </c>
      <c r="H31" s="87"/>
      <c r="I31" s="189" t="s">
        <v>77</v>
      </c>
      <c r="J31" s="190">
        <f t="shared" si="4"/>
        <v>2000</v>
      </c>
      <c r="K31" s="87"/>
      <c r="L31" s="89">
        <v>47119</v>
      </c>
      <c r="M31" s="89">
        <v>47483</v>
      </c>
      <c r="N31" s="90" t="s">
        <v>27</v>
      </c>
      <c r="O31" s="1"/>
      <c r="P31" s="2"/>
      <c r="Q31" s="2"/>
      <c r="R31" s="2"/>
      <c r="S31" s="2"/>
      <c r="T31" s="3"/>
      <c r="U31" s="3"/>
      <c r="V31" s="3"/>
      <c r="W31" s="3"/>
      <c r="X31" s="3"/>
      <c r="Y31" s="3">
        <v>2000</v>
      </c>
      <c r="Z31" s="3"/>
      <c r="AA31" s="3"/>
      <c r="AB31" s="3"/>
      <c r="AC31" s="4"/>
    </row>
    <row r="32" spans="1:29" s="91" customFormat="1" ht="75" x14ac:dyDescent="0.25">
      <c r="A32" s="286">
        <v>126</v>
      </c>
      <c r="B32" s="83"/>
      <c r="C32" s="84" t="s">
        <v>136</v>
      </c>
      <c r="D32" s="84" t="s">
        <v>144</v>
      </c>
      <c r="E32" s="85" t="s">
        <v>146</v>
      </c>
      <c r="F32" s="85" t="s">
        <v>125</v>
      </c>
      <c r="G32" s="86" t="s">
        <v>126</v>
      </c>
      <c r="H32" s="87"/>
      <c r="I32" s="189" t="s">
        <v>77</v>
      </c>
      <c r="J32" s="190">
        <f t="shared" si="4"/>
        <v>601</v>
      </c>
      <c r="K32" s="87"/>
      <c r="L32" s="89">
        <v>47484</v>
      </c>
      <c r="M32" s="89">
        <v>47848</v>
      </c>
      <c r="N32" s="90" t="s">
        <v>27</v>
      </c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>
        <v>601</v>
      </c>
      <c r="AA32" s="3"/>
      <c r="AB32" s="3"/>
      <c r="AC32" s="4"/>
    </row>
    <row r="33" spans="1:29" s="91" customFormat="1" ht="90" x14ac:dyDescent="0.25">
      <c r="A33" s="287"/>
      <c r="B33" s="83"/>
      <c r="C33" s="84" t="s">
        <v>136</v>
      </c>
      <c r="D33" s="84" t="s">
        <v>145</v>
      </c>
      <c r="E33" s="85" t="s">
        <v>147</v>
      </c>
      <c r="F33" s="85" t="s">
        <v>125</v>
      </c>
      <c r="G33" s="86" t="s">
        <v>148</v>
      </c>
      <c r="H33" s="87"/>
      <c r="I33" s="189" t="s">
        <v>77</v>
      </c>
      <c r="J33" s="190">
        <f t="shared" si="4"/>
        <v>2000</v>
      </c>
      <c r="K33" s="87"/>
      <c r="L33" s="89">
        <v>47484</v>
      </c>
      <c r="M33" s="89">
        <v>47848</v>
      </c>
      <c r="N33" s="90" t="s">
        <v>27</v>
      </c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>
        <v>2000</v>
      </c>
      <c r="AA33" s="3"/>
      <c r="AB33" s="3"/>
      <c r="AC33" s="4"/>
    </row>
    <row r="34" spans="1:29" s="91" customFormat="1" ht="75" x14ac:dyDescent="0.25">
      <c r="A34" s="286">
        <v>130</v>
      </c>
      <c r="B34" s="83"/>
      <c r="C34" s="84" t="s">
        <v>136</v>
      </c>
      <c r="D34" s="84" t="s">
        <v>144</v>
      </c>
      <c r="E34" s="85" t="s">
        <v>146</v>
      </c>
      <c r="F34" s="85" t="s">
        <v>125</v>
      </c>
      <c r="G34" s="86" t="s">
        <v>126</v>
      </c>
      <c r="H34" s="87"/>
      <c r="I34" s="189" t="s">
        <v>77</v>
      </c>
      <c r="J34" s="190">
        <f t="shared" si="4"/>
        <v>601</v>
      </c>
      <c r="K34" s="87"/>
      <c r="L34" s="89">
        <v>47849</v>
      </c>
      <c r="M34" s="89">
        <v>48213</v>
      </c>
      <c r="N34" s="90" t="s">
        <v>27</v>
      </c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>
        <v>601</v>
      </c>
      <c r="AB34" s="3"/>
      <c r="AC34" s="4"/>
    </row>
    <row r="35" spans="1:29" s="91" customFormat="1" ht="90" x14ac:dyDescent="0.25">
      <c r="A35" s="287"/>
      <c r="B35" s="83"/>
      <c r="C35" s="84" t="s">
        <v>136</v>
      </c>
      <c r="D35" s="84" t="s">
        <v>145</v>
      </c>
      <c r="E35" s="85" t="s">
        <v>147</v>
      </c>
      <c r="F35" s="85" t="s">
        <v>125</v>
      </c>
      <c r="G35" s="86" t="s">
        <v>148</v>
      </c>
      <c r="H35" s="87"/>
      <c r="I35" s="189" t="s">
        <v>77</v>
      </c>
      <c r="J35" s="190">
        <f t="shared" si="4"/>
        <v>2000</v>
      </c>
      <c r="K35" s="87"/>
      <c r="L35" s="89">
        <v>47849</v>
      </c>
      <c r="M35" s="89">
        <v>48213</v>
      </c>
      <c r="N35" s="90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>
        <v>2000</v>
      </c>
      <c r="AB35" s="3"/>
      <c r="AC35" s="4"/>
    </row>
    <row r="36" spans="1:29" s="91" customFormat="1" ht="75" x14ac:dyDescent="0.25">
      <c r="A36" s="286">
        <v>132</v>
      </c>
      <c r="B36" s="83"/>
      <c r="C36" s="84" t="s">
        <v>136</v>
      </c>
      <c r="D36" s="84" t="s">
        <v>144</v>
      </c>
      <c r="E36" s="85" t="s">
        <v>146</v>
      </c>
      <c r="F36" s="85" t="s">
        <v>125</v>
      </c>
      <c r="G36" s="86" t="s">
        <v>126</v>
      </c>
      <c r="H36" s="87"/>
      <c r="I36" s="189" t="s">
        <v>77</v>
      </c>
      <c r="J36" s="190">
        <f t="shared" si="4"/>
        <v>601</v>
      </c>
      <c r="K36" s="87"/>
      <c r="L36" s="89">
        <v>48214</v>
      </c>
      <c r="M36" s="89">
        <v>48579</v>
      </c>
      <c r="N36" s="90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/>
      <c r="AB36" s="3">
        <v>601</v>
      </c>
      <c r="AC36" s="4"/>
    </row>
    <row r="37" spans="1:29" s="91" customFormat="1" ht="90" x14ac:dyDescent="0.25">
      <c r="A37" s="287"/>
      <c r="B37" s="83"/>
      <c r="C37" s="84" t="s">
        <v>136</v>
      </c>
      <c r="D37" s="84" t="s">
        <v>145</v>
      </c>
      <c r="E37" s="85" t="s">
        <v>147</v>
      </c>
      <c r="F37" s="85" t="s">
        <v>125</v>
      </c>
      <c r="G37" s="86" t="s">
        <v>148</v>
      </c>
      <c r="H37" s="87"/>
      <c r="I37" s="189" t="s">
        <v>77</v>
      </c>
      <c r="J37" s="190">
        <f t="shared" si="4"/>
        <v>2000</v>
      </c>
      <c r="K37" s="87"/>
      <c r="L37" s="89">
        <v>48214</v>
      </c>
      <c r="M37" s="89">
        <v>48579</v>
      </c>
      <c r="N37" s="90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>
        <v>2000</v>
      </c>
      <c r="AC37" s="4"/>
    </row>
    <row r="38" spans="1:29" s="91" customFormat="1" ht="75" x14ac:dyDescent="0.25">
      <c r="A38" s="286">
        <v>134</v>
      </c>
      <c r="B38" s="83"/>
      <c r="C38" s="84" t="s">
        <v>136</v>
      </c>
      <c r="D38" s="84" t="s">
        <v>144</v>
      </c>
      <c r="E38" s="85" t="s">
        <v>146</v>
      </c>
      <c r="F38" s="85" t="s">
        <v>125</v>
      </c>
      <c r="G38" s="86" t="s">
        <v>126</v>
      </c>
      <c r="H38" s="87"/>
      <c r="I38" s="189" t="s">
        <v>77</v>
      </c>
      <c r="J38" s="190">
        <f t="shared" ref="J38:J39" si="5">SUM(O38:AC38)</f>
        <v>601</v>
      </c>
      <c r="K38" s="87"/>
      <c r="L38" s="89">
        <v>48580</v>
      </c>
      <c r="M38" s="89">
        <v>48944</v>
      </c>
      <c r="N38" s="90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>
        <v>601</v>
      </c>
    </row>
    <row r="39" spans="1:29" s="91" customFormat="1" ht="90" x14ac:dyDescent="0.25">
      <c r="A39" s="287"/>
      <c r="B39" s="83"/>
      <c r="C39" s="84" t="s">
        <v>136</v>
      </c>
      <c r="D39" s="84" t="s">
        <v>145</v>
      </c>
      <c r="E39" s="85" t="s">
        <v>147</v>
      </c>
      <c r="F39" s="85" t="s">
        <v>125</v>
      </c>
      <c r="G39" s="86" t="s">
        <v>148</v>
      </c>
      <c r="H39" s="87"/>
      <c r="I39" s="189" t="s">
        <v>77</v>
      </c>
      <c r="J39" s="190">
        <f t="shared" si="5"/>
        <v>2000</v>
      </c>
      <c r="K39" s="87"/>
      <c r="L39" s="89">
        <v>48580</v>
      </c>
      <c r="M39" s="89">
        <v>48944</v>
      </c>
      <c r="N39" s="90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>
        <v>2000</v>
      </c>
    </row>
    <row r="40" spans="1:29" x14ac:dyDescent="0.25">
      <c r="A40" s="170"/>
      <c r="B40" s="64"/>
      <c r="C40" s="69"/>
      <c r="D40" s="69"/>
      <c r="E40" s="97"/>
      <c r="F40" s="68"/>
      <c r="G40" s="69"/>
      <c r="H40" s="70"/>
      <c r="I40" s="189"/>
      <c r="J40" s="190"/>
      <c r="K40" s="70"/>
      <c r="L40" s="71"/>
      <c r="M40" s="71"/>
      <c r="N40" s="90"/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x14ac:dyDescent="0.25">
      <c r="A41" s="174"/>
      <c r="B41" s="80" t="s">
        <v>3</v>
      </c>
      <c r="C41" s="76"/>
      <c r="D41" s="76"/>
      <c r="E41" s="76"/>
      <c r="F41" s="76"/>
      <c r="G41" s="76"/>
      <c r="H41" s="81"/>
      <c r="I41" s="188"/>
      <c r="J41" s="201"/>
      <c r="K41" s="81"/>
      <c r="L41" s="78"/>
      <c r="M41" s="78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98"/>
    </row>
    <row r="42" spans="1:29" s="91" customFormat="1" ht="120" x14ac:dyDescent="0.25">
      <c r="A42" s="175">
        <v>3</v>
      </c>
      <c r="B42" s="83"/>
      <c r="C42" s="84" t="s">
        <v>263</v>
      </c>
      <c r="D42" s="101" t="s">
        <v>264</v>
      </c>
      <c r="E42" s="86" t="s">
        <v>88</v>
      </c>
      <c r="F42" s="100" t="s">
        <v>89</v>
      </c>
      <c r="G42" s="86" t="s">
        <v>90</v>
      </c>
      <c r="H42" s="87"/>
      <c r="I42" s="189" t="s">
        <v>77</v>
      </c>
      <c r="J42" s="190">
        <f t="shared" ref="J42" si="6">SUM(O42:AC42)</f>
        <v>150</v>
      </c>
      <c r="K42" s="87"/>
      <c r="L42" s="89">
        <v>43466</v>
      </c>
      <c r="M42" s="89">
        <v>43830</v>
      </c>
      <c r="N42" s="90" t="s">
        <v>25</v>
      </c>
      <c r="O42" s="1">
        <v>150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91" customFormat="1" ht="120" x14ac:dyDescent="0.25">
      <c r="A43" s="175">
        <v>38</v>
      </c>
      <c r="B43" s="83"/>
      <c r="C43" s="84" t="s">
        <v>105</v>
      </c>
      <c r="D43" s="99" t="s">
        <v>106</v>
      </c>
      <c r="E43" s="86" t="s">
        <v>88</v>
      </c>
      <c r="F43" s="100" t="s">
        <v>89</v>
      </c>
      <c r="G43" s="86" t="s">
        <v>90</v>
      </c>
      <c r="H43" s="87"/>
      <c r="I43" s="189" t="s">
        <v>77</v>
      </c>
      <c r="J43" s="190">
        <f t="shared" ref="J43:J53" si="7">SUM(O43:AC43)</f>
        <v>6078</v>
      </c>
      <c r="K43" s="87"/>
      <c r="L43" s="89">
        <v>43831</v>
      </c>
      <c r="M43" s="89">
        <v>44196</v>
      </c>
      <c r="N43" s="90" t="s">
        <v>26</v>
      </c>
      <c r="O43" s="1"/>
      <c r="P43" s="2">
        <v>6078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91" customFormat="1" ht="120" x14ac:dyDescent="0.25">
      <c r="A44" s="175">
        <v>84</v>
      </c>
      <c r="B44" s="83"/>
      <c r="C44" s="84" t="s">
        <v>136</v>
      </c>
      <c r="D44" s="101" t="s">
        <v>149</v>
      </c>
      <c r="E44" s="86" t="s">
        <v>88</v>
      </c>
      <c r="F44" s="100" t="s">
        <v>89</v>
      </c>
      <c r="G44" s="86" t="s">
        <v>90</v>
      </c>
      <c r="H44" s="87"/>
      <c r="I44" s="189" t="s">
        <v>77</v>
      </c>
      <c r="J44" s="190">
        <f t="shared" si="7"/>
        <v>6000</v>
      </c>
      <c r="K44" s="87"/>
      <c r="L44" s="89">
        <v>45292</v>
      </c>
      <c r="M44" s="89">
        <v>45657</v>
      </c>
      <c r="N44" s="90" t="s">
        <v>27</v>
      </c>
      <c r="O44" s="1"/>
      <c r="P44" s="2"/>
      <c r="Q44" s="2"/>
      <c r="R44" s="2"/>
      <c r="S44" s="2"/>
      <c r="T44" s="3">
        <v>6000</v>
      </c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120" x14ac:dyDescent="0.25">
      <c r="A45" s="175">
        <v>102</v>
      </c>
      <c r="B45" s="83"/>
      <c r="C45" s="84" t="s">
        <v>136</v>
      </c>
      <c r="D45" s="101" t="s">
        <v>149</v>
      </c>
      <c r="E45" s="86" t="s">
        <v>88</v>
      </c>
      <c r="F45" s="100" t="s">
        <v>89</v>
      </c>
      <c r="G45" s="86" t="s">
        <v>90</v>
      </c>
      <c r="H45" s="87"/>
      <c r="I45" s="189" t="s">
        <v>77</v>
      </c>
      <c r="J45" s="190">
        <f t="shared" si="7"/>
        <v>6000</v>
      </c>
      <c r="K45" s="87"/>
      <c r="L45" s="89">
        <v>45658</v>
      </c>
      <c r="M45" s="89">
        <v>46022</v>
      </c>
      <c r="N45" s="90" t="s">
        <v>27</v>
      </c>
      <c r="O45" s="1"/>
      <c r="P45" s="2"/>
      <c r="Q45" s="2"/>
      <c r="R45" s="2"/>
      <c r="S45" s="2"/>
      <c r="T45" s="3"/>
      <c r="U45" s="3">
        <v>6000</v>
      </c>
      <c r="V45" s="3"/>
      <c r="W45" s="3"/>
      <c r="X45" s="3"/>
      <c r="Y45" s="3"/>
      <c r="Z45" s="3"/>
      <c r="AA45" s="3"/>
      <c r="AB45" s="3"/>
      <c r="AC45" s="4"/>
    </row>
    <row r="46" spans="1:29" s="91" customFormat="1" ht="120" x14ac:dyDescent="0.25">
      <c r="A46" s="175">
        <v>107</v>
      </c>
      <c r="B46" s="83"/>
      <c r="C46" s="84" t="s">
        <v>136</v>
      </c>
      <c r="D46" s="101" t="s">
        <v>149</v>
      </c>
      <c r="E46" s="86" t="s">
        <v>88</v>
      </c>
      <c r="F46" s="100" t="s">
        <v>89</v>
      </c>
      <c r="G46" s="86" t="s">
        <v>90</v>
      </c>
      <c r="H46" s="87"/>
      <c r="I46" s="189" t="s">
        <v>77</v>
      </c>
      <c r="J46" s="190">
        <f t="shared" si="7"/>
        <v>6000</v>
      </c>
      <c r="K46" s="87"/>
      <c r="L46" s="89">
        <v>46023</v>
      </c>
      <c r="M46" s="89">
        <v>46387</v>
      </c>
      <c r="N46" s="90" t="s">
        <v>27</v>
      </c>
      <c r="O46" s="1"/>
      <c r="P46" s="2"/>
      <c r="Q46" s="2"/>
      <c r="R46" s="2"/>
      <c r="S46" s="2"/>
      <c r="T46" s="3"/>
      <c r="U46" s="3"/>
      <c r="V46" s="3">
        <v>6000</v>
      </c>
      <c r="W46" s="3"/>
      <c r="X46" s="3"/>
      <c r="Y46" s="3"/>
      <c r="Z46" s="3"/>
      <c r="AA46" s="3"/>
      <c r="AB46" s="3"/>
      <c r="AC46" s="4"/>
    </row>
    <row r="47" spans="1:29" s="91" customFormat="1" ht="120" x14ac:dyDescent="0.25">
      <c r="A47" s="175">
        <v>109</v>
      </c>
      <c r="B47" s="83"/>
      <c r="C47" s="84" t="s">
        <v>136</v>
      </c>
      <c r="D47" s="101" t="s">
        <v>149</v>
      </c>
      <c r="E47" s="86" t="s">
        <v>88</v>
      </c>
      <c r="F47" s="100" t="s">
        <v>89</v>
      </c>
      <c r="G47" s="86" t="s">
        <v>90</v>
      </c>
      <c r="H47" s="87"/>
      <c r="I47" s="189" t="s">
        <v>77</v>
      </c>
      <c r="J47" s="190">
        <f t="shared" si="7"/>
        <v>6000</v>
      </c>
      <c r="K47" s="87"/>
      <c r="L47" s="89">
        <v>46388</v>
      </c>
      <c r="M47" s="89">
        <v>46752</v>
      </c>
      <c r="N47" s="90" t="s">
        <v>27</v>
      </c>
      <c r="O47" s="1"/>
      <c r="P47" s="2"/>
      <c r="Q47" s="2"/>
      <c r="R47" s="2"/>
      <c r="S47" s="2"/>
      <c r="T47" s="3"/>
      <c r="U47" s="3"/>
      <c r="V47" s="3"/>
      <c r="W47" s="3">
        <v>6000</v>
      </c>
      <c r="X47" s="3"/>
      <c r="Y47" s="3"/>
      <c r="Z47" s="3"/>
      <c r="AA47" s="3"/>
      <c r="AB47" s="3"/>
      <c r="AC47" s="4"/>
    </row>
    <row r="48" spans="1:29" s="91" customFormat="1" ht="120" x14ac:dyDescent="0.25">
      <c r="A48" s="175">
        <v>115</v>
      </c>
      <c r="B48" s="83"/>
      <c r="C48" s="84" t="s">
        <v>136</v>
      </c>
      <c r="D48" s="101" t="s">
        <v>149</v>
      </c>
      <c r="E48" s="86" t="s">
        <v>88</v>
      </c>
      <c r="F48" s="100" t="s">
        <v>89</v>
      </c>
      <c r="G48" s="86" t="s">
        <v>90</v>
      </c>
      <c r="H48" s="87"/>
      <c r="I48" s="189" t="s">
        <v>77</v>
      </c>
      <c r="J48" s="190">
        <f t="shared" si="7"/>
        <v>6000</v>
      </c>
      <c r="K48" s="87"/>
      <c r="L48" s="89">
        <v>46753</v>
      </c>
      <c r="M48" s="89">
        <v>47118</v>
      </c>
      <c r="N48" s="90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>
        <v>6000</v>
      </c>
      <c r="Y48" s="3"/>
      <c r="Z48" s="3"/>
      <c r="AA48" s="3"/>
      <c r="AB48" s="3"/>
      <c r="AC48" s="4"/>
    </row>
    <row r="49" spans="1:29" s="91" customFormat="1" ht="120" x14ac:dyDescent="0.25">
      <c r="A49" s="175">
        <v>118</v>
      </c>
      <c r="B49" s="83"/>
      <c r="C49" s="84" t="s">
        <v>136</v>
      </c>
      <c r="D49" s="101" t="s">
        <v>149</v>
      </c>
      <c r="E49" s="86" t="s">
        <v>88</v>
      </c>
      <c r="F49" s="100" t="s">
        <v>89</v>
      </c>
      <c r="G49" s="86" t="s">
        <v>90</v>
      </c>
      <c r="H49" s="87"/>
      <c r="I49" s="189" t="s">
        <v>77</v>
      </c>
      <c r="J49" s="190">
        <f t="shared" si="7"/>
        <v>6000</v>
      </c>
      <c r="K49" s="87"/>
      <c r="L49" s="89">
        <v>47119</v>
      </c>
      <c r="M49" s="89">
        <v>47483</v>
      </c>
      <c r="N49" s="90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>
        <v>6000</v>
      </c>
      <c r="Z49" s="3"/>
      <c r="AA49" s="3"/>
      <c r="AB49" s="3"/>
      <c r="AC49" s="4"/>
    </row>
    <row r="50" spans="1:29" s="91" customFormat="1" ht="120" x14ac:dyDescent="0.25">
      <c r="A50" s="175">
        <v>127</v>
      </c>
      <c r="B50" s="83"/>
      <c r="C50" s="84" t="s">
        <v>136</v>
      </c>
      <c r="D50" s="101" t="s">
        <v>149</v>
      </c>
      <c r="E50" s="86" t="s">
        <v>88</v>
      </c>
      <c r="F50" s="100" t="s">
        <v>89</v>
      </c>
      <c r="G50" s="86" t="s">
        <v>90</v>
      </c>
      <c r="H50" s="87"/>
      <c r="I50" s="189" t="s">
        <v>77</v>
      </c>
      <c r="J50" s="190">
        <f t="shared" si="7"/>
        <v>6000</v>
      </c>
      <c r="K50" s="87"/>
      <c r="L50" s="89">
        <v>47484</v>
      </c>
      <c r="M50" s="89">
        <v>47848</v>
      </c>
      <c r="N50" s="90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>
        <v>6000</v>
      </c>
      <c r="AA50" s="3"/>
      <c r="AB50" s="3"/>
      <c r="AC50" s="4"/>
    </row>
    <row r="51" spans="1:29" s="91" customFormat="1" ht="120" x14ac:dyDescent="0.25">
      <c r="A51" s="175">
        <v>131</v>
      </c>
      <c r="B51" s="83"/>
      <c r="C51" s="84" t="s">
        <v>136</v>
      </c>
      <c r="D51" s="101" t="s">
        <v>149</v>
      </c>
      <c r="E51" s="86" t="s">
        <v>88</v>
      </c>
      <c r="F51" s="100" t="s">
        <v>89</v>
      </c>
      <c r="G51" s="86" t="s">
        <v>90</v>
      </c>
      <c r="H51" s="87"/>
      <c r="I51" s="189" t="s">
        <v>77</v>
      </c>
      <c r="J51" s="190">
        <f t="shared" si="7"/>
        <v>6000</v>
      </c>
      <c r="K51" s="87"/>
      <c r="L51" s="89">
        <v>47849</v>
      </c>
      <c r="M51" s="89">
        <v>48213</v>
      </c>
      <c r="N51" s="90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>
        <v>6000</v>
      </c>
      <c r="AB51" s="3"/>
      <c r="AC51" s="4"/>
    </row>
    <row r="52" spans="1:29" s="91" customFormat="1" ht="120" x14ac:dyDescent="0.25">
      <c r="A52" s="175">
        <v>133</v>
      </c>
      <c r="B52" s="83"/>
      <c r="C52" s="84" t="s">
        <v>136</v>
      </c>
      <c r="D52" s="101" t="s">
        <v>149</v>
      </c>
      <c r="E52" s="86" t="s">
        <v>88</v>
      </c>
      <c r="F52" s="100" t="s">
        <v>89</v>
      </c>
      <c r="G52" s="86" t="s">
        <v>90</v>
      </c>
      <c r="H52" s="87"/>
      <c r="I52" s="189" t="s">
        <v>77</v>
      </c>
      <c r="J52" s="190">
        <f t="shared" ref="J52" si="8">SUM(O52:AC52)</f>
        <v>6000</v>
      </c>
      <c r="K52" s="87"/>
      <c r="L52" s="89">
        <v>48214</v>
      </c>
      <c r="M52" s="89">
        <v>48579</v>
      </c>
      <c r="N52" s="90" t="s">
        <v>27</v>
      </c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>
        <v>6000</v>
      </c>
      <c r="AC52" s="4"/>
    </row>
    <row r="53" spans="1:29" s="91" customFormat="1" ht="120" x14ac:dyDescent="0.25">
      <c r="A53" s="175">
        <v>135</v>
      </c>
      <c r="B53" s="83"/>
      <c r="C53" s="84" t="s">
        <v>136</v>
      </c>
      <c r="D53" s="101" t="s">
        <v>149</v>
      </c>
      <c r="E53" s="86" t="s">
        <v>88</v>
      </c>
      <c r="F53" s="100" t="s">
        <v>89</v>
      </c>
      <c r="G53" s="86" t="s">
        <v>90</v>
      </c>
      <c r="H53" s="87"/>
      <c r="I53" s="189" t="s">
        <v>77</v>
      </c>
      <c r="J53" s="190">
        <f t="shared" si="7"/>
        <v>6000</v>
      </c>
      <c r="K53" s="87"/>
      <c r="L53" s="89">
        <v>48580</v>
      </c>
      <c r="M53" s="89">
        <v>48944</v>
      </c>
      <c r="N53" s="90" t="s">
        <v>27</v>
      </c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>
        <v>6000</v>
      </c>
    </row>
    <row r="54" spans="1:29" ht="15.75" thickBot="1" x14ac:dyDescent="0.3">
      <c r="A54" s="170"/>
      <c r="B54" s="64"/>
      <c r="C54" s="69"/>
      <c r="D54" s="102"/>
      <c r="E54" s="69"/>
      <c r="F54" s="103"/>
      <c r="G54" s="69"/>
      <c r="H54" s="70"/>
      <c r="I54" s="189"/>
      <c r="J54" s="190"/>
      <c r="K54" s="70"/>
      <c r="L54" s="71"/>
      <c r="M54" s="71"/>
      <c r="N54" s="90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ht="15.75" thickBot="1" x14ac:dyDescent="0.3">
      <c r="A55" s="104"/>
      <c r="B55" s="105" t="s">
        <v>0</v>
      </c>
      <c r="C55" s="105"/>
      <c r="D55" s="105"/>
      <c r="E55" s="105"/>
      <c r="F55" s="105"/>
      <c r="G55" s="105"/>
      <c r="H55" s="105"/>
      <c r="I55" s="193"/>
      <c r="J55" s="193">
        <f>SUM(J12:J41)</f>
        <v>318769.09999999992</v>
      </c>
      <c r="K55" s="105"/>
      <c r="L55" s="106"/>
      <c r="M55" s="106"/>
      <c r="N55" s="107"/>
      <c r="O55" s="29"/>
      <c r="P55" s="30"/>
      <c r="Q55" s="30"/>
      <c r="R55" s="30"/>
      <c r="S55" s="30"/>
      <c r="T55" s="31"/>
      <c r="U55" s="31"/>
      <c r="V55" s="31"/>
      <c r="W55" s="31"/>
      <c r="X55" s="31"/>
      <c r="Y55" s="31"/>
      <c r="Z55" s="31"/>
      <c r="AA55" s="31"/>
      <c r="AB55" s="31"/>
      <c r="AC55" s="32"/>
    </row>
    <row r="56" spans="1:29" x14ac:dyDescent="0.25">
      <c r="A56" s="176"/>
      <c r="B56" s="109"/>
      <c r="C56" s="109"/>
      <c r="D56" s="109"/>
      <c r="E56" s="109"/>
      <c r="F56" s="109"/>
      <c r="G56" s="109"/>
      <c r="H56" s="109"/>
      <c r="I56" s="194"/>
      <c r="J56" s="195"/>
      <c r="K56" s="177"/>
      <c r="L56" s="178"/>
      <c r="M56" s="178"/>
      <c r="N56" s="177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179"/>
    </row>
    <row r="57" spans="1:29" x14ac:dyDescent="0.25">
      <c r="A57" s="239" t="s">
        <v>41</v>
      </c>
      <c r="B57" s="240"/>
      <c r="C57" s="240"/>
      <c r="D57" s="109"/>
      <c r="E57" s="109"/>
      <c r="F57" s="109"/>
      <c r="G57" s="109"/>
      <c r="H57" s="109"/>
      <c r="I57" s="194"/>
      <c r="J57" s="195"/>
      <c r="K57" s="177"/>
      <c r="L57" s="178"/>
      <c r="M57" s="178"/>
      <c r="N57" s="177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179"/>
    </row>
    <row r="58" spans="1:29" x14ac:dyDescent="0.25">
      <c r="A58" s="180"/>
      <c r="B58" s="112"/>
      <c r="C58" s="63" t="s">
        <v>6</v>
      </c>
      <c r="D58" s="63" t="s">
        <v>5</v>
      </c>
      <c r="E58" s="111"/>
      <c r="F58" s="111"/>
      <c r="G58" s="111"/>
      <c r="H58" s="113"/>
      <c r="I58" s="113"/>
      <c r="J58" s="113"/>
      <c r="K58" s="114"/>
      <c r="L58" s="115"/>
      <c r="M58" s="116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2"/>
      <c r="B59" s="73" t="s">
        <v>42</v>
      </c>
      <c r="C59" s="74"/>
      <c r="D59" s="74"/>
      <c r="E59" s="74"/>
      <c r="F59" s="74"/>
      <c r="G59" s="74"/>
      <c r="H59" s="75"/>
      <c r="I59" s="191"/>
      <c r="J59" s="188"/>
      <c r="K59" s="76"/>
      <c r="L59" s="77"/>
      <c r="M59" s="78"/>
      <c r="N59" s="76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98"/>
    </row>
    <row r="60" spans="1:29" x14ac:dyDescent="0.25">
      <c r="A60" s="174"/>
      <c r="B60" s="80" t="s">
        <v>1</v>
      </c>
      <c r="C60" s="76"/>
      <c r="D60" s="76"/>
      <c r="E60" s="76"/>
      <c r="F60" s="76"/>
      <c r="G60" s="76"/>
      <c r="H60" s="75"/>
      <c r="I60" s="188"/>
      <c r="J60" s="188"/>
      <c r="K60" s="81"/>
      <c r="L60" s="77"/>
      <c r="M60" s="78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98"/>
    </row>
    <row r="61" spans="1:29" s="119" customFormat="1" x14ac:dyDescent="0.25">
      <c r="A61" s="170"/>
      <c r="B61" s="64"/>
      <c r="C61" s="65"/>
      <c r="D61" s="65"/>
      <c r="E61" s="65"/>
      <c r="F61" s="65"/>
      <c r="G61" s="65"/>
      <c r="H61" s="117"/>
      <c r="I61" s="189"/>
      <c r="J61" s="189"/>
      <c r="K61" s="70"/>
      <c r="L61" s="118"/>
      <c r="M61" s="71"/>
      <c r="N61" s="70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4"/>
      <c r="B62" s="80" t="s">
        <v>2</v>
      </c>
      <c r="C62" s="76"/>
      <c r="D62" s="76"/>
      <c r="E62" s="76"/>
      <c r="F62" s="76"/>
      <c r="G62" s="76"/>
      <c r="H62" s="81"/>
      <c r="I62" s="188"/>
      <c r="J62" s="188"/>
      <c r="K62" s="81"/>
      <c r="L62" s="78"/>
      <c r="M62" s="78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98"/>
    </row>
    <row r="63" spans="1:29" x14ac:dyDescent="0.25">
      <c r="A63" s="170"/>
      <c r="B63" s="64"/>
      <c r="C63" s="120"/>
      <c r="D63" s="65"/>
      <c r="E63" s="22"/>
      <c r="F63" s="22"/>
      <c r="G63" s="22"/>
      <c r="H63" s="70"/>
      <c r="I63" s="189"/>
      <c r="J63" s="190"/>
      <c r="K63" s="70"/>
      <c r="L63" s="71"/>
      <c r="M63" s="71"/>
      <c r="N63" s="72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74"/>
      <c r="B64" s="80" t="s">
        <v>3</v>
      </c>
      <c r="C64" s="76"/>
      <c r="D64" s="76"/>
      <c r="E64" s="76"/>
      <c r="F64" s="76"/>
      <c r="G64" s="76"/>
      <c r="H64" s="81"/>
      <c r="I64" s="188"/>
      <c r="J64" s="201"/>
      <c r="K64" s="81"/>
      <c r="L64" s="78"/>
      <c r="M64" s="78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98"/>
    </row>
    <row r="65" spans="1:29" s="91" customFormat="1" ht="120" x14ac:dyDescent="0.25">
      <c r="A65" s="175">
        <v>39</v>
      </c>
      <c r="B65" s="83"/>
      <c r="C65" s="84" t="s">
        <v>115</v>
      </c>
      <c r="D65" s="101" t="s">
        <v>116</v>
      </c>
      <c r="E65" s="22" t="s">
        <v>117</v>
      </c>
      <c r="F65" s="22" t="s">
        <v>118</v>
      </c>
      <c r="G65" s="22" t="s">
        <v>119</v>
      </c>
      <c r="H65" s="87"/>
      <c r="I65" s="189" t="s">
        <v>77</v>
      </c>
      <c r="J65" s="190">
        <f t="shared" ref="J65:J67" si="9">SUM(O65:AC65)</f>
        <v>1000</v>
      </c>
      <c r="K65" s="87"/>
      <c r="L65" s="89">
        <v>43922</v>
      </c>
      <c r="M65" s="89">
        <v>44196</v>
      </c>
      <c r="N65" s="90" t="s">
        <v>26</v>
      </c>
      <c r="O65" s="1"/>
      <c r="P65" s="2">
        <v>1000</v>
      </c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91" customFormat="1" ht="120" x14ac:dyDescent="0.25">
      <c r="A66" s="175">
        <v>68</v>
      </c>
      <c r="B66" s="83"/>
      <c r="C66" s="84" t="s">
        <v>132</v>
      </c>
      <c r="D66" s="101" t="s">
        <v>130</v>
      </c>
      <c r="E66" s="22" t="s">
        <v>117</v>
      </c>
      <c r="F66" s="22" t="s">
        <v>118</v>
      </c>
      <c r="G66" s="22" t="s">
        <v>119</v>
      </c>
      <c r="H66" s="87"/>
      <c r="I66" s="189" t="s">
        <v>77</v>
      </c>
      <c r="J66" s="190">
        <f t="shared" si="9"/>
        <v>6819</v>
      </c>
      <c r="K66" s="87"/>
      <c r="L66" s="89">
        <v>44287</v>
      </c>
      <c r="M66" s="89">
        <v>44561</v>
      </c>
      <c r="N66" s="90" t="s">
        <v>26</v>
      </c>
      <c r="O66" s="1"/>
      <c r="P66" s="2"/>
      <c r="Q66" s="2">
        <v>6819</v>
      </c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91" customFormat="1" ht="120" x14ac:dyDescent="0.25">
      <c r="A67" s="175">
        <v>69</v>
      </c>
      <c r="B67" s="83"/>
      <c r="C67" s="84" t="s">
        <v>131</v>
      </c>
      <c r="D67" s="101" t="s">
        <v>133</v>
      </c>
      <c r="E67" s="22" t="s">
        <v>117</v>
      </c>
      <c r="F67" s="22" t="s">
        <v>118</v>
      </c>
      <c r="G67" s="22" t="s">
        <v>119</v>
      </c>
      <c r="H67" s="87"/>
      <c r="I67" s="189" t="s">
        <v>77</v>
      </c>
      <c r="J67" s="190">
        <f t="shared" si="9"/>
        <v>21000</v>
      </c>
      <c r="K67" s="87"/>
      <c r="L67" s="89">
        <v>44287</v>
      </c>
      <c r="M67" s="89">
        <v>44561</v>
      </c>
      <c r="N67" s="90" t="s">
        <v>26</v>
      </c>
      <c r="O67" s="1"/>
      <c r="P67" s="2"/>
      <c r="Q67" s="2">
        <v>21000</v>
      </c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x14ac:dyDescent="0.25">
      <c r="A68" s="170"/>
      <c r="B68" s="64"/>
      <c r="C68" s="120"/>
      <c r="D68" s="65"/>
      <c r="E68" s="22"/>
      <c r="F68" s="22"/>
      <c r="G68" s="22"/>
      <c r="H68" s="70"/>
      <c r="I68" s="189"/>
      <c r="J68" s="190"/>
      <c r="K68" s="70"/>
      <c r="L68" s="71"/>
      <c r="M68" s="71"/>
      <c r="N68" s="72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74"/>
      <c r="B69" s="81" t="s">
        <v>44</v>
      </c>
      <c r="C69" s="76"/>
      <c r="D69" s="76"/>
      <c r="E69" s="76"/>
      <c r="F69" s="76"/>
      <c r="G69" s="76"/>
      <c r="H69" s="81"/>
      <c r="I69" s="188"/>
      <c r="J69" s="188"/>
      <c r="K69" s="81"/>
      <c r="L69" s="78"/>
      <c r="M69" s="78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98"/>
    </row>
    <row r="70" spans="1:29" s="119" customFormat="1" x14ac:dyDescent="0.25">
      <c r="A70" s="181"/>
      <c r="B70" s="121" t="s">
        <v>1</v>
      </c>
      <c r="C70" s="122"/>
      <c r="D70" s="122"/>
      <c r="E70" s="122"/>
      <c r="F70" s="122"/>
      <c r="G70" s="122"/>
      <c r="H70" s="123"/>
      <c r="I70" s="196"/>
      <c r="J70" s="196"/>
      <c r="K70" s="123"/>
      <c r="L70" s="124"/>
      <c r="M70" s="124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6"/>
    </row>
    <row r="71" spans="1:29" x14ac:dyDescent="0.25">
      <c r="A71" s="170"/>
      <c r="B71" s="64"/>
      <c r="C71" s="65"/>
      <c r="D71" s="65"/>
      <c r="E71" s="65"/>
      <c r="F71" s="65"/>
      <c r="G71" s="65"/>
      <c r="H71" s="70"/>
      <c r="I71" s="189"/>
      <c r="J71" s="189"/>
      <c r="K71" s="70"/>
      <c r="L71" s="71"/>
      <c r="M71" s="71"/>
      <c r="N71" s="112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s="119" customFormat="1" x14ac:dyDescent="0.25">
      <c r="A72" s="181"/>
      <c r="B72" s="121" t="s">
        <v>2</v>
      </c>
      <c r="C72" s="122"/>
      <c r="D72" s="122"/>
      <c r="E72" s="122"/>
      <c r="F72" s="122"/>
      <c r="G72" s="122"/>
      <c r="H72" s="123"/>
      <c r="I72" s="196"/>
      <c r="J72" s="196"/>
      <c r="K72" s="123"/>
      <c r="L72" s="124"/>
      <c r="M72" s="124"/>
      <c r="N72" s="127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6"/>
    </row>
    <row r="73" spans="1:29" s="91" customFormat="1" ht="105" x14ac:dyDescent="0.25">
      <c r="A73" s="175">
        <v>103</v>
      </c>
      <c r="B73" s="83"/>
      <c r="C73" s="88" t="s">
        <v>152</v>
      </c>
      <c r="D73" s="88" t="s">
        <v>153</v>
      </c>
      <c r="E73" s="85" t="s">
        <v>102</v>
      </c>
      <c r="F73" s="85" t="s">
        <v>154</v>
      </c>
      <c r="G73" s="86" t="s">
        <v>104</v>
      </c>
      <c r="H73" s="87"/>
      <c r="I73" s="189" t="s">
        <v>77</v>
      </c>
      <c r="J73" s="190">
        <f t="shared" ref="J73" si="10">SUM(O73:AC73)</f>
        <v>100000</v>
      </c>
      <c r="K73" s="87"/>
      <c r="L73" s="89">
        <v>45748</v>
      </c>
      <c r="M73" s="89">
        <v>46387</v>
      </c>
      <c r="N73" s="72" t="s">
        <v>27</v>
      </c>
      <c r="O73" s="1"/>
      <c r="P73" s="2"/>
      <c r="Q73" s="2"/>
      <c r="R73" s="2"/>
      <c r="S73" s="2"/>
      <c r="T73" s="3"/>
      <c r="U73" s="3">
        <v>50000</v>
      </c>
      <c r="V73" s="3">
        <v>50000</v>
      </c>
      <c r="W73" s="3"/>
      <c r="X73" s="3"/>
      <c r="Y73" s="3"/>
      <c r="Z73" s="3"/>
      <c r="AA73" s="3"/>
      <c r="AB73" s="3"/>
      <c r="AC73" s="4"/>
    </row>
    <row r="74" spans="1:29" x14ac:dyDescent="0.25">
      <c r="A74" s="170"/>
      <c r="B74" s="64"/>
      <c r="C74" s="65"/>
      <c r="D74" s="65"/>
      <c r="E74" s="65"/>
      <c r="F74" s="65"/>
      <c r="G74" s="65"/>
      <c r="H74" s="70"/>
      <c r="I74" s="189"/>
      <c r="J74" s="189"/>
      <c r="K74" s="70"/>
      <c r="L74" s="71"/>
      <c r="M74" s="71"/>
      <c r="N74" s="112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9" customFormat="1" x14ac:dyDescent="0.25">
      <c r="A75" s="181"/>
      <c r="B75" s="121" t="s">
        <v>3</v>
      </c>
      <c r="C75" s="122"/>
      <c r="D75" s="122"/>
      <c r="E75" s="122"/>
      <c r="F75" s="122"/>
      <c r="G75" s="122"/>
      <c r="H75" s="123"/>
      <c r="I75" s="196"/>
      <c r="J75" s="196"/>
      <c r="K75" s="123"/>
      <c r="L75" s="124"/>
      <c r="M75" s="124"/>
      <c r="N75" s="127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6"/>
    </row>
    <row r="76" spans="1:29" ht="15.75" thickBot="1" x14ac:dyDescent="0.3">
      <c r="A76" s="182"/>
      <c r="B76" s="128"/>
      <c r="C76" s="129"/>
      <c r="D76" s="129"/>
      <c r="E76" s="129"/>
      <c r="F76" s="129"/>
      <c r="G76" s="129"/>
      <c r="H76" s="130"/>
      <c r="I76" s="197"/>
      <c r="J76" s="197"/>
      <c r="K76" s="130"/>
      <c r="L76" s="131"/>
      <c r="M76" s="131"/>
      <c r="N76" s="132"/>
      <c r="O76" s="26"/>
      <c r="P76" s="27"/>
      <c r="Q76" s="27"/>
      <c r="R76" s="27"/>
      <c r="S76" s="27"/>
      <c r="T76" s="28"/>
      <c r="U76" s="28"/>
      <c r="V76" s="28"/>
      <c r="W76" s="28"/>
      <c r="X76" s="28"/>
      <c r="Y76" s="28"/>
      <c r="Z76" s="28"/>
      <c r="AA76" s="28"/>
      <c r="AB76" s="28"/>
      <c r="AC76" s="23"/>
    </row>
    <row r="77" spans="1:29" ht="15.75" thickBot="1" x14ac:dyDescent="0.3">
      <c r="A77" s="133"/>
      <c r="B77" s="134" t="s">
        <v>45</v>
      </c>
      <c r="C77" s="135"/>
      <c r="D77" s="135"/>
      <c r="E77" s="135"/>
      <c r="F77" s="135"/>
      <c r="G77" s="135"/>
      <c r="H77" s="136"/>
      <c r="I77" s="198"/>
      <c r="J77" s="198">
        <f>SUM(J59:J76)</f>
        <v>128819</v>
      </c>
      <c r="K77" s="136"/>
      <c r="L77" s="137"/>
      <c r="M77" s="137"/>
      <c r="N77" s="107"/>
      <c r="O77" s="33"/>
      <c r="P77" s="34"/>
      <c r="Q77" s="34"/>
      <c r="R77" s="34"/>
      <c r="S77" s="34"/>
      <c r="T77" s="35"/>
      <c r="U77" s="35"/>
      <c r="V77" s="35"/>
      <c r="W77" s="35"/>
      <c r="X77" s="35"/>
      <c r="Y77" s="35"/>
      <c r="Z77" s="35"/>
      <c r="AA77" s="35"/>
      <c r="AB77" s="35"/>
      <c r="AC77" s="36"/>
    </row>
    <row r="78" spans="1:29" x14ac:dyDescent="0.25">
      <c r="A78" s="183"/>
      <c r="B78" s="138"/>
      <c r="C78" s="139"/>
      <c r="D78" s="139"/>
      <c r="E78" s="139"/>
      <c r="F78" s="139"/>
      <c r="G78" s="139"/>
      <c r="H78" s="140"/>
      <c r="I78" s="199"/>
      <c r="J78" s="200"/>
      <c r="K78" s="141"/>
      <c r="L78" s="142"/>
      <c r="M78" s="142"/>
      <c r="N78" s="14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9"/>
    </row>
    <row r="79" spans="1:29" x14ac:dyDescent="0.25">
      <c r="A79" s="239" t="s">
        <v>46</v>
      </c>
      <c r="B79" s="240"/>
      <c r="C79" s="240"/>
      <c r="D79" s="109"/>
      <c r="E79" s="109"/>
      <c r="F79" s="109"/>
      <c r="G79" s="109"/>
      <c r="H79" s="109"/>
      <c r="I79" s="194"/>
      <c r="J79" s="195"/>
      <c r="K79" s="177"/>
      <c r="L79" s="178"/>
      <c r="M79" s="178"/>
      <c r="N79" s="177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187"/>
    </row>
    <row r="80" spans="1:29" x14ac:dyDescent="0.25">
      <c r="A80" s="180"/>
      <c r="B80" s="112"/>
      <c r="C80" s="63" t="s">
        <v>6</v>
      </c>
      <c r="D80" s="63" t="s">
        <v>5</v>
      </c>
      <c r="E80" s="111"/>
      <c r="F80" s="111"/>
      <c r="G80" s="111"/>
      <c r="H80" s="113"/>
      <c r="I80" s="113"/>
      <c r="J80" s="113"/>
      <c r="K80" s="114"/>
      <c r="L80" s="115"/>
      <c r="M80" s="116"/>
      <c r="N80" s="112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x14ac:dyDescent="0.25">
      <c r="A81" s="172"/>
      <c r="B81" s="73" t="s">
        <v>47</v>
      </c>
      <c r="C81" s="74"/>
      <c r="D81" s="74"/>
      <c r="E81" s="74"/>
      <c r="F81" s="74"/>
      <c r="G81" s="74"/>
      <c r="H81" s="75"/>
      <c r="I81" s="191"/>
      <c r="J81" s="188"/>
      <c r="K81" s="76"/>
      <c r="L81" s="77"/>
      <c r="M81" s="78"/>
      <c r="N81" s="76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98"/>
    </row>
    <row r="82" spans="1:29" x14ac:dyDescent="0.25">
      <c r="A82" s="174"/>
      <c r="B82" s="80" t="s">
        <v>1</v>
      </c>
      <c r="C82" s="76"/>
      <c r="D82" s="76"/>
      <c r="E82" s="76"/>
      <c r="F82" s="76"/>
      <c r="G82" s="76"/>
      <c r="H82" s="75"/>
      <c r="I82" s="188"/>
      <c r="J82" s="188"/>
      <c r="K82" s="81"/>
      <c r="L82" s="77"/>
      <c r="M82" s="78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98"/>
    </row>
    <row r="83" spans="1:29" s="145" customFormat="1" ht="90" x14ac:dyDescent="0.25">
      <c r="A83" s="175">
        <v>4</v>
      </c>
      <c r="B83" s="83"/>
      <c r="C83" s="237" t="s">
        <v>267</v>
      </c>
      <c r="D83" s="88" t="s">
        <v>260</v>
      </c>
      <c r="E83" s="46" t="s">
        <v>80</v>
      </c>
      <c r="F83" s="46" t="s">
        <v>87</v>
      </c>
      <c r="G83" s="46" t="s">
        <v>82</v>
      </c>
      <c r="H83" s="87"/>
      <c r="I83" s="189" t="s">
        <v>77</v>
      </c>
      <c r="J83" s="190">
        <f t="shared" ref="J83" si="11">SUM(O83:AC83)</f>
        <v>10000</v>
      </c>
      <c r="K83" s="87"/>
      <c r="L83" s="89">
        <v>43556</v>
      </c>
      <c r="M83" s="89">
        <v>43830</v>
      </c>
      <c r="N83" s="144" t="s">
        <v>25</v>
      </c>
      <c r="O83" s="47">
        <v>10000</v>
      </c>
      <c r="P83" s="37"/>
      <c r="Q83" s="37"/>
      <c r="R83" s="37"/>
      <c r="S83" s="37"/>
      <c r="T83" s="48"/>
      <c r="U83" s="48"/>
      <c r="V83" s="48"/>
      <c r="W83" s="48"/>
      <c r="X83" s="48"/>
      <c r="Y83" s="48"/>
      <c r="Z83" s="48"/>
      <c r="AA83" s="48"/>
      <c r="AB83" s="48"/>
      <c r="AC83" s="49"/>
    </row>
    <row r="84" spans="1:29" s="145" customFormat="1" ht="90" x14ac:dyDescent="0.25">
      <c r="A84" s="175">
        <v>5</v>
      </c>
      <c r="B84" s="83"/>
      <c r="C84" s="237" t="s">
        <v>269</v>
      </c>
      <c r="D84" s="88" t="s">
        <v>260</v>
      </c>
      <c r="E84" s="46" t="s">
        <v>80</v>
      </c>
      <c r="F84" s="46" t="s">
        <v>87</v>
      </c>
      <c r="G84" s="46" t="s">
        <v>82</v>
      </c>
      <c r="H84" s="87"/>
      <c r="I84" s="189" t="s">
        <v>77</v>
      </c>
      <c r="J84" s="190">
        <f t="shared" ref="J84" si="12">SUM(O84:AC84)</f>
        <v>4000</v>
      </c>
      <c r="K84" s="87"/>
      <c r="L84" s="89">
        <v>43556</v>
      </c>
      <c r="M84" s="89">
        <v>43830</v>
      </c>
      <c r="N84" s="144" t="s">
        <v>25</v>
      </c>
      <c r="O84" s="47">
        <v>4000</v>
      </c>
      <c r="P84" s="37"/>
      <c r="Q84" s="37"/>
      <c r="R84" s="37"/>
      <c r="S84" s="37"/>
      <c r="T84" s="48"/>
      <c r="U84" s="48"/>
      <c r="V84" s="48"/>
      <c r="W84" s="48"/>
      <c r="X84" s="48"/>
      <c r="Y84" s="48"/>
      <c r="Z84" s="48"/>
      <c r="AA84" s="48"/>
      <c r="AB84" s="48"/>
      <c r="AC84" s="49"/>
    </row>
    <row r="85" spans="1:29" s="145" customFormat="1" ht="90" x14ac:dyDescent="0.25">
      <c r="A85" s="175">
        <v>6</v>
      </c>
      <c r="B85" s="83"/>
      <c r="C85" s="237" t="s">
        <v>270</v>
      </c>
      <c r="D85" s="88" t="s">
        <v>260</v>
      </c>
      <c r="E85" s="46" t="s">
        <v>80</v>
      </c>
      <c r="F85" s="46" t="s">
        <v>87</v>
      </c>
      <c r="G85" s="46" t="s">
        <v>82</v>
      </c>
      <c r="H85" s="87"/>
      <c r="I85" s="189" t="s">
        <v>77</v>
      </c>
      <c r="J85" s="190">
        <f t="shared" ref="J85" si="13">SUM(O85:AC85)</f>
        <v>8000</v>
      </c>
      <c r="K85" s="87"/>
      <c r="L85" s="89">
        <v>43556</v>
      </c>
      <c r="M85" s="89">
        <v>43830</v>
      </c>
      <c r="N85" s="144" t="s">
        <v>25</v>
      </c>
      <c r="O85" s="47">
        <v>8000</v>
      </c>
      <c r="P85" s="37"/>
      <c r="Q85" s="37"/>
      <c r="R85" s="37"/>
      <c r="S85" s="37"/>
      <c r="T85" s="48"/>
      <c r="U85" s="48"/>
      <c r="V85" s="48"/>
      <c r="W85" s="48"/>
      <c r="X85" s="48"/>
      <c r="Y85" s="48"/>
      <c r="Z85" s="48"/>
      <c r="AA85" s="48"/>
      <c r="AB85" s="48"/>
      <c r="AC85" s="49"/>
    </row>
    <row r="86" spans="1:29" s="91" customFormat="1" ht="105" x14ac:dyDescent="0.25">
      <c r="A86" s="175">
        <v>7</v>
      </c>
      <c r="B86" s="83"/>
      <c r="C86" s="143" t="s">
        <v>77</v>
      </c>
      <c r="D86" s="88" t="s">
        <v>91</v>
      </c>
      <c r="E86" s="22" t="s">
        <v>92</v>
      </c>
      <c r="F86" s="22" t="s">
        <v>93</v>
      </c>
      <c r="G86" s="22" t="s">
        <v>94</v>
      </c>
      <c r="H86" s="87"/>
      <c r="I86" s="189" t="s">
        <v>77</v>
      </c>
      <c r="J86" s="190">
        <f t="shared" ref="J86" si="14">SUM(O86:AC86)</f>
        <v>10000</v>
      </c>
      <c r="K86" s="87"/>
      <c r="L86" s="89">
        <v>43556</v>
      </c>
      <c r="M86" s="89">
        <v>43830</v>
      </c>
      <c r="N86" s="72" t="s">
        <v>25</v>
      </c>
      <c r="O86" s="47">
        <v>10000</v>
      </c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3"/>
      <c r="AB86" s="3"/>
      <c r="AC86" s="4"/>
    </row>
    <row r="87" spans="1:29" s="91" customFormat="1" ht="90" x14ac:dyDescent="0.25">
      <c r="A87" s="175">
        <v>8</v>
      </c>
      <c r="B87" s="83"/>
      <c r="C87" s="143" t="s">
        <v>77</v>
      </c>
      <c r="D87" s="146" t="s">
        <v>95</v>
      </c>
      <c r="E87" s="46" t="s">
        <v>80</v>
      </c>
      <c r="F87" s="46" t="s">
        <v>87</v>
      </c>
      <c r="G87" s="46" t="s">
        <v>82</v>
      </c>
      <c r="H87" s="87"/>
      <c r="I87" s="189" t="s">
        <v>77</v>
      </c>
      <c r="J87" s="190">
        <f t="shared" ref="J87:J88" si="15">SUM(O87:AC87)</f>
        <v>3000</v>
      </c>
      <c r="K87" s="87"/>
      <c r="L87" s="89">
        <v>43556</v>
      </c>
      <c r="M87" s="89">
        <v>43830</v>
      </c>
      <c r="N87" s="72" t="s">
        <v>25</v>
      </c>
      <c r="O87" s="47">
        <v>3000</v>
      </c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s="145" customFormat="1" ht="90" x14ac:dyDescent="0.25">
      <c r="A88" s="175">
        <v>9</v>
      </c>
      <c r="B88" s="83"/>
      <c r="C88" s="147" t="s">
        <v>259</v>
      </c>
      <c r="D88" s="88" t="s">
        <v>260</v>
      </c>
      <c r="E88" s="46" t="s">
        <v>80</v>
      </c>
      <c r="F88" s="46" t="s">
        <v>87</v>
      </c>
      <c r="G88" s="46" t="s">
        <v>82</v>
      </c>
      <c r="H88" s="87"/>
      <c r="I88" s="189" t="s">
        <v>77</v>
      </c>
      <c r="J88" s="190">
        <f t="shared" si="15"/>
        <v>20000</v>
      </c>
      <c r="K88" s="87"/>
      <c r="L88" s="89">
        <v>43466</v>
      </c>
      <c r="M88" s="89">
        <v>43830</v>
      </c>
      <c r="N88" s="144" t="s">
        <v>25</v>
      </c>
      <c r="O88" s="47">
        <v>20000</v>
      </c>
      <c r="P88" s="37"/>
      <c r="Q88" s="37"/>
      <c r="R88" s="37"/>
      <c r="S88" s="37"/>
      <c r="T88" s="48"/>
      <c r="U88" s="48"/>
      <c r="V88" s="48"/>
      <c r="W88" s="48"/>
      <c r="X88" s="48"/>
      <c r="Y88" s="48"/>
      <c r="Z88" s="48"/>
      <c r="AA88" s="48"/>
      <c r="AB88" s="48"/>
      <c r="AC88" s="49"/>
    </row>
    <row r="89" spans="1:29" s="91" customFormat="1" ht="105" x14ac:dyDescent="0.25">
      <c r="A89" s="175">
        <v>40</v>
      </c>
      <c r="B89" s="83"/>
      <c r="C89" s="22" t="s">
        <v>262</v>
      </c>
      <c r="D89" s="152" t="s">
        <v>261</v>
      </c>
      <c r="E89" s="153" t="s">
        <v>113</v>
      </c>
      <c r="F89" s="152" t="s">
        <v>114</v>
      </c>
      <c r="G89" s="22" t="s">
        <v>50</v>
      </c>
      <c r="H89" s="87"/>
      <c r="I89" s="189" t="s">
        <v>77</v>
      </c>
      <c r="J89" s="190">
        <f>SUM(O89:AC89)</f>
        <v>21000</v>
      </c>
      <c r="K89" s="87"/>
      <c r="L89" s="89">
        <v>43922</v>
      </c>
      <c r="M89" s="89">
        <v>44196</v>
      </c>
      <c r="N89" s="72" t="s">
        <v>26</v>
      </c>
      <c r="O89" s="47"/>
      <c r="P89" s="2">
        <v>21000</v>
      </c>
      <c r="Q89" s="2"/>
      <c r="R89" s="2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145" customFormat="1" ht="90" x14ac:dyDescent="0.25">
      <c r="A90" s="175">
        <v>10</v>
      </c>
      <c r="B90" s="83"/>
      <c r="C90" s="143" t="s">
        <v>77</v>
      </c>
      <c r="D90" s="88" t="s">
        <v>79</v>
      </c>
      <c r="E90" s="46" t="s">
        <v>80</v>
      </c>
      <c r="F90" s="46" t="s">
        <v>81</v>
      </c>
      <c r="G90" s="46" t="s">
        <v>82</v>
      </c>
      <c r="H90" s="87"/>
      <c r="I90" s="189" t="s">
        <v>77</v>
      </c>
      <c r="J90" s="190">
        <f t="shared" ref="J90:J92" si="16">SUM(O90:AC90)</f>
        <v>17957</v>
      </c>
      <c r="K90" s="87"/>
      <c r="L90" s="89">
        <v>43556</v>
      </c>
      <c r="M90" s="89">
        <v>43830</v>
      </c>
      <c r="N90" s="144" t="s">
        <v>25</v>
      </c>
      <c r="O90" s="47">
        <v>17957</v>
      </c>
      <c r="P90" s="37"/>
      <c r="Q90" s="37"/>
      <c r="R90" s="37"/>
      <c r="S90" s="37"/>
      <c r="T90" s="48"/>
      <c r="U90" s="48"/>
      <c r="V90" s="48"/>
      <c r="W90" s="48"/>
      <c r="X90" s="48"/>
      <c r="Y90" s="48"/>
      <c r="Z90" s="48"/>
      <c r="AA90" s="48"/>
      <c r="AB90" s="48"/>
      <c r="AC90" s="49"/>
    </row>
    <row r="91" spans="1:29" s="145" customFormat="1" ht="90" x14ac:dyDescent="0.25">
      <c r="A91" s="175">
        <v>11</v>
      </c>
      <c r="B91" s="83"/>
      <c r="C91" s="143" t="s">
        <v>77</v>
      </c>
      <c r="D91" s="88" t="s">
        <v>83</v>
      </c>
      <c r="E91" s="46" t="s">
        <v>84</v>
      </c>
      <c r="F91" s="46" t="s">
        <v>85</v>
      </c>
      <c r="G91" s="46" t="s">
        <v>86</v>
      </c>
      <c r="H91" s="87"/>
      <c r="I91" s="189" t="s">
        <v>77</v>
      </c>
      <c r="J91" s="190">
        <f t="shared" si="16"/>
        <v>7957</v>
      </c>
      <c r="K91" s="87"/>
      <c r="L91" s="89">
        <v>43556</v>
      </c>
      <c r="M91" s="89">
        <v>43830</v>
      </c>
      <c r="N91" s="144" t="s">
        <v>25</v>
      </c>
      <c r="O91" s="47">
        <v>7957</v>
      </c>
      <c r="P91" s="37"/>
      <c r="Q91" s="37"/>
      <c r="R91" s="37"/>
      <c r="S91" s="37"/>
      <c r="T91" s="48"/>
      <c r="U91" s="48"/>
      <c r="V91" s="48"/>
      <c r="W91" s="48"/>
      <c r="X91" s="48"/>
      <c r="Y91" s="48"/>
      <c r="Z91" s="48"/>
      <c r="AA91" s="48"/>
      <c r="AB91" s="48"/>
      <c r="AC91" s="49"/>
    </row>
    <row r="92" spans="1:29" s="145" customFormat="1" ht="90" x14ac:dyDescent="0.25">
      <c r="A92" s="175">
        <v>12</v>
      </c>
      <c r="B92" s="83"/>
      <c r="C92" s="143" t="s">
        <v>77</v>
      </c>
      <c r="D92" s="88" t="s">
        <v>167</v>
      </c>
      <c r="E92" s="46" t="s">
        <v>80</v>
      </c>
      <c r="F92" s="46" t="s">
        <v>87</v>
      </c>
      <c r="G92" s="46" t="s">
        <v>82</v>
      </c>
      <c r="H92" s="87"/>
      <c r="I92" s="189" t="s">
        <v>77</v>
      </c>
      <c r="J92" s="190">
        <f t="shared" si="16"/>
        <v>22957</v>
      </c>
      <c r="K92" s="87"/>
      <c r="L92" s="89">
        <v>43556</v>
      </c>
      <c r="M92" s="89">
        <v>43830</v>
      </c>
      <c r="N92" s="144" t="s">
        <v>25</v>
      </c>
      <c r="O92" s="47">
        <v>22957</v>
      </c>
      <c r="P92" s="37"/>
      <c r="Q92" s="37"/>
      <c r="R92" s="37"/>
      <c r="S92" s="37"/>
      <c r="T92" s="48"/>
      <c r="U92" s="48"/>
      <c r="V92" s="48"/>
      <c r="W92" s="48"/>
      <c r="X92" s="48"/>
      <c r="Y92" s="48"/>
      <c r="Z92" s="48"/>
      <c r="AA92" s="48"/>
      <c r="AB92" s="48"/>
      <c r="AC92" s="49"/>
    </row>
    <row r="93" spans="1:29" s="145" customFormat="1" ht="90" x14ac:dyDescent="0.25">
      <c r="A93" s="175">
        <v>41</v>
      </c>
      <c r="B93" s="83"/>
      <c r="C93" s="143" t="s">
        <v>77</v>
      </c>
      <c r="D93" s="88" t="s">
        <v>79</v>
      </c>
      <c r="E93" s="46" t="s">
        <v>80</v>
      </c>
      <c r="F93" s="46" t="s">
        <v>81</v>
      </c>
      <c r="G93" s="46" t="s">
        <v>82</v>
      </c>
      <c r="H93" s="87"/>
      <c r="I93" s="189" t="s">
        <v>77</v>
      </c>
      <c r="J93" s="190">
        <f t="shared" ref="J93:J99" si="17">SUM(O93:AC93)</f>
        <v>32000</v>
      </c>
      <c r="K93" s="87"/>
      <c r="L93" s="89">
        <v>43831</v>
      </c>
      <c r="M93" s="89">
        <v>45291</v>
      </c>
      <c r="N93" s="144" t="s">
        <v>26</v>
      </c>
      <c r="O93" s="47"/>
      <c r="P93" s="37">
        <v>8000</v>
      </c>
      <c r="Q93" s="37">
        <v>8000</v>
      </c>
      <c r="R93" s="37">
        <v>8000</v>
      </c>
      <c r="S93" s="37">
        <v>8000</v>
      </c>
      <c r="T93" s="48"/>
      <c r="U93" s="48"/>
      <c r="V93" s="48"/>
      <c r="W93" s="48"/>
      <c r="X93" s="48"/>
      <c r="Y93" s="48"/>
      <c r="Z93" s="48"/>
      <c r="AA93" s="48"/>
      <c r="AB93" s="48"/>
      <c r="AC93" s="49"/>
    </row>
    <row r="94" spans="1:29" s="145" customFormat="1" ht="90" x14ac:dyDescent="0.25">
      <c r="A94" s="175">
        <v>42</v>
      </c>
      <c r="B94" s="83"/>
      <c r="C94" s="143" t="s">
        <v>77</v>
      </c>
      <c r="D94" s="88" t="s">
        <v>83</v>
      </c>
      <c r="E94" s="46" t="s">
        <v>84</v>
      </c>
      <c r="F94" s="46" t="s">
        <v>85</v>
      </c>
      <c r="G94" s="46" t="s">
        <v>86</v>
      </c>
      <c r="H94" s="87"/>
      <c r="I94" s="189" t="s">
        <v>77</v>
      </c>
      <c r="J94" s="190">
        <f t="shared" si="17"/>
        <v>22700</v>
      </c>
      <c r="K94" s="87"/>
      <c r="L94" s="89">
        <v>43831</v>
      </c>
      <c r="M94" s="89">
        <v>45291</v>
      </c>
      <c r="N94" s="144" t="s">
        <v>26</v>
      </c>
      <c r="O94" s="47"/>
      <c r="P94" s="37">
        <v>5675</v>
      </c>
      <c r="Q94" s="37">
        <v>5675</v>
      </c>
      <c r="R94" s="37">
        <v>5675</v>
      </c>
      <c r="S94" s="37">
        <v>5675</v>
      </c>
      <c r="T94" s="48"/>
      <c r="U94" s="48"/>
      <c r="V94" s="48"/>
      <c r="W94" s="48"/>
      <c r="X94" s="48"/>
      <c r="Y94" s="48"/>
      <c r="Z94" s="48"/>
      <c r="AA94" s="48"/>
      <c r="AB94" s="48"/>
      <c r="AC94" s="49"/>
    </row>
    <row r="95" spans="1:29" s="145" customFormat="1" ht="90" x14ac:dyDescent="0.25">
      <c r="A95" s="175">
        <v>43</v>
      </c>
      <c r="B95" s="83"/>
      <c r="C95" s="143" t="s">
        <v>77</v>
      </c>
      <c r="D95" s="88" t="s">
        <v>165</v>
      </c>
      <c r="E95" s="46" t="s">
        <v>80</v>
      </c>
      <c r="F95" s="46" t="s">
        <v>87</v>
      </c>
      <c r="G95" s="46" t="s">
        <v>82</v>
      </c>
      <c r="H95" s="87"/>
      <c r="I95" s="189" t="s">
        <v>77</v>
      </c>
      <c r="J95" s="190">
        <f t="shared" si="17"/>
        <v>1287468</v>
      </c>
      <c r="K95" s="87"/>
      <c r="L95" s="89">
        <v>43831</v>
      </c>
      <c r="M95" s="89">
        <v>45291</v>
      </c>
      <c r="N95" s="144" t="s">
        <v>26</v>
      </c>
      <c r="O95" s="47"/>
      <c r="P95" s="37">
        <v>321867</v>
      </c>
      <c r="Q95" s="37">
        <v>321867</v>
      </c>
      <c r="R95" s="37">
        <v>321867</v>
      </c>
      <c r="S95" s="37">
        <v>321867</v>
      </c>
      <c r="T95" s="48"/>
      <c r="U95" s="48"/>
      <c r="V95" s="48"/>
      <c r="W95" s="48"/>
      <c r="X95" s="48"/>
      <c r="Y95" s="48"/>
      <c r="Z95" s="48"/>
      <c r="AA95" s="48"/>
      <c r="AB95" s="48"/>
      <c r="AC95" s="49"/>
    </row>
    <row r="96" spans="1:29" s="91" customFormat="1" ht="105" x14ac:dyDescent="0.25">
      <c r="A96" s="175">
        <v>44</v>
      </c>
      <c r="B96" s="83"/>
      <c r="C96" s="143" t="s">
        <v>77</v>
      </c>
      <c r="D96" s="88" t="s">
        <v>91</v>
      </c>
      <c r="E96" s="22" t="s">
        <v>92</v>
      </c>
      <c r="F96" s="22" t="s">
        <v>93</v>
      </c>
      <c r="G96" s="22" t="s">
        <v>94</v>
      </c>
      <c r="H96" s="87"/>
      <c r="I96" s="189" t="s">
        <v>77</v>
      </c>
      <c r="J96" s="190">
        <f t="shared" ref="J96" si="18">SUM(O96:AC96)</f>
        <v>24000</v>
      </c>
      <c r="K96" s="87"/>
      <c r="L96" s="89">
        <v>43922</v>
      </c>
      <c r="M96" s="89">
        <v>44926</v>
      </c>
      <c r="N96" s="72" t="s">
        <v>26</v>
      </c>
      <c r="O96" s="1"/>
      <c r="P96" s="2">
        <v>8000</v>
      </c>
      <c r="Q96" s="2">
        <v>8000</v>
      </c>
      <c r="R96" s="2">
        <v>8000</v>
      </c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s="91" customFormat="1" ht="90" x14ac:dyDescent="0.25">
      <c r="A97" s="175">
        <v>45</v>
      </c>
      <c r="B97" s="83"/>
      <c r="C97" s="143" t="s">
        <v>77</v>
      </c>
      <c r="D97" s="146" t="s">
        <v>95</v>
      </c>
      <c r="E97" s="46" t="s">
        <v>80</v>
      </c>
      <c r="F97" s="46" t="s">
        <v>87</v>
      </c>
      <c r="G97" s="46" t="s">
        <v>82</v>
      </c>
      <c r="H97" s="87"/>
      <c r="I97" s="189" t="s">
        <v>77</v>
      </c>
      <c r="J97" s="190">
        <f t="shared" si="17"/>
        <v>12000</v>
      </c>
      <c r="K97" s="87"/>
      <c r="L97" s="89">
        <v>43831</v>
      </c>
      <c r="M97" s="89">
        <v>45291</v>
      </c>
      <c r="N97" s="72" t="s">
        <v>26</v>
      </c>
      <c r="O97" s="1"/>
      <c r="P97" s="2">
        <v>3000</v>
      </c>
      <c r="Q97" s="2">
        <v>3000</v>
      </c>
      <c r="R97" s="2">
        <v>3000</v>
      </c>
      <c r="S97" s="2">
        <v>3000</v>
      </c>
      <c r="T97" s="3"/>
      <c r="U97" s="3"/>
      <c r="V97" s="3"/>
      <c r="W97" s="3"/>
      <c r="X97" s="3"/>
      <c r="Y97" s="3"/>
      <c r="Z97" s="3"/>
      <c r="AA97" s="3"/>
      <c r="AB97" s="3"/>
      <c r="AC97" s="4"/>
    </row>
    <row r="98" spans="1:29" s="145" customFormat="1" ht="90" x14ac:dyDescent="0.25">
      <c r="A98" s="175">
        <v>46</v>
      </c>
      <c r="B98" s="83"/>
      <c r="C98" s="143" t="s">
        <v>120</v>
      </c>
      <c r="D98" s="88" t="s">
        <v>121</v>
      </c>
      <c r="E98" s="46" t="s">
        <v>80</v>
      </c>
      <c r="F98" s="46" t="s">
        <v>87</v>
      </c>
      <c r="G98" s="46" t="s">
        <v>82</v>
      </c>
      <c r="H98" s="87"/>
      <c r="I98" s="189" t="s">
        <v>77</v>
      </c>
      <c r="J98" s="190">
        <f t="shared" si="17"/>
        <v>60000</v>
      </c>
      <c r="K98" s="87"/>
      <c r="L98" s="89">
        <v>43922</v>
      </c>
      <c r="M98" s="89">
        <v>44196</v>
      </c>
      <c r="N98" s="144" t="s">
        <v>26</v>
      </c>
      <c r="O98" s="47"/>
      <c r="P98" s="37">
        <v>60000</v>
      </c>
      <c r="Q98" s="37"/>
      <c r="R98" s="37"/>
      <c r="S98" s="37"/>
      <c r="T98" s="48"/>
      <c r="U98" s="48"/>
      <c r="V98" s="48"/>
      <c r="W98" s="48"/>
      <c r="X98" s="48"/>
      <c r="Y98" s="48"/>
      <c r="Z98" s="48"/>
      <c r="AA98" s="48"/>
      <c r="AB98" s="48"/>
      <c r="AC98" s="49"/>
    </row>
    <row r="99" spans="1:29" s="145" customFormat="1" ht="90" x14ac:dyDescent="0.25">
      <c r="A99" s="175">
        <v>70</v>
      </c>
      <c r="B99" s="83"/>
      <c r="C99" s="147" t="s">
        <v>134</v>
      </c>
      <c r="D99" s="88" t="s">
        <v>135</v>
      </c>
      <c r="E99" s="46" t="s">
        <v>80</v>
      </c>
      <c r="F99" s="46" t="s">
        <v>87</v>
      </c>
      <c r="G99" s="46" t="s">
        <v>82</v>
      </c>
      <c r="H99" s="87"/>
      <c r="I99" s="189" t="s">
        <v>77</v>
      </c>
      <c r="J99" s="190">
        <f t="shared" si="17"/>
        <v>19635</v>
      </c>
      <c r="K99" s="87"/>
      <c r="L99" s="89">
        <v>44652</v>
      </c>
      <c r="M99" s="89">
        <v>44681</v>
      </c>
      <c r="N99" s="144" t="s">
        <v>26</v>
      </c>
      <c r="O99" s="47"/>
      <c r="P99" s="37"/>
      <c r="Q99" s="37"/>
      <c r="R99" s="37">
        <v>19635</v>
      </c>
      <c r="S99" s="37"/>
      <c r="T99" s="48"/>
      <c r="U99" s="48"/>
      <c r="V99" s="48"/>
      <c r="W99" s="48"/>
      <c r="X99" s="48"/>
      <c r="Y99" s="48"/>
      <c r="Z99" s="48"/>
      <c r="AA99" s="48"/>
      <c r="AB99" s="48"/>
      <c r="AC99" s="49"/>
    </row>
    <row r="100" spans="1:29" s="145" customFormat="1" ht="90" x14ac:dyDescent="0.25">
      <c r="A100" s="175">
        <v>73</v>
      </c>
      <c r="B100" s="83"/>
      <c r="C100" s="147" t="s">
        <v>140</v>
      </c>
      <c r="D100" s="88" t="s">
        <v>141</v>
      </c>
      <c r="E100" s="46" t="s">
        <v>80</v>
      </c>
      <c r="F100" s="46" t="s">
        <v>87</v>
      </c>
      <c r="G100" s="46" t="s">
        <v>82</v>
      </c>
      <c r="H100" s="87"/>
      <c r="I100" s="189" t="s">
        <v>77</v>
      </c>
      <c r="J100" s="190">
        <f>SUM(O100:AC100)</f>
        <v>20570</v>
      </c>
      <c r="K100" s="87"/>
      <c r="L100" s="89">
        <v>45017</v>
      </c>
      <c r="M100" s="89">
        <v>45291</v>
      </c>
      <c r="N100" s="144" t="s">
        <v>26</v>
      </c>
      <c r="O100" s="47"/>
      <c r="P100" s="37"/>
      <c r="Q100" s="37"/>
      <c r="R100" s="37"/>
      <c r="S100" s="37">
        <v>20570</v>
      </c>
      <c r="T100" s="48"/>
      <c r="U100" s="48"/>
      <c r="V100" s="48"/>
      <c r="W100" s="48"/>
      <c r="X100" s="48"/>
      <c r="Y100" s="48"/>
      <c r="Z100" s="48"/>
      <c r="AA100" s="48"/>
      <c r="AB100" s="48"/>
      <c r="AC100" s="49"/>
    </row>
    <row r="101" spans="1:29" s="145" customFormat="1" ht="90" x14ac:dyDescent="0.25">
      <c r="A101" s="175">
        <v>74</v>
      </c>
      <c r="B101" s="83"/>
      <c r="C101" s="143" t="s">
        <v>77</v>
      </c>
      <c r="D101" s="88" t="s">
        <v>79</v>
      </c>
      <c r="E101" s="46" t="s">
        <v>80</v>
      </c>
      <c r="F101" s="46" t="s">
        <v>81</v>
      </c>
      <c r="G101" s="46" t="s">
        <v>82</v>
      </c>
      <c r="H101" s="87"/>
      <c r="I101" s="189" t="s">
        <v>77</v>
      </c>
      <c r="J101" s="190">
        <f t="shared" ref="J101" si="19">SUM(O101:AC101)</f>
        <v>8000</v>
      </c>
      <c r="K101" s="87"/>
      <c r="L101" s="89">
        <v>45017</v>
      </c>
      <c r="M101" s="89">
        <v>45291</v>
      </c>
      <c r="N101" s="144" t="s">
        <v>26</v>
      </c>
      <c r="O101" s="47"/>
      <c r="P101" s="37"/>
      <c r="Q101" s="37"/>
      <c r="R101" s="37"/>
      <c r="S101" s="37">
        <v>8000</v>
      </c>
      <c r="T101" s="48"/>
      <c r="U101" s="48"/>
      <c r="V101" s="48"/>
      <c r="W101" s="48"/>
      <c r="X101" s="48"/>
      <c r="Y101" s="48"/>
      <c r="Z101" s="48"/>
      <c r="AA101" s="48"/>
      <c r="AB101" s="48"/>
      <c r="AC101" s="49"/>
    </row>
    <row r="102" spans="1:29" s="145" customFormat="1" ht="90" x14ac:dyDescent="0.25">
      <c r="A102" s="175">
        <v>75</v>
      </c>
      <c r="B102" s="83"/>
      <c r="C102" s="143" t="s">
        <v>77</v>
      </c>
      <c r="D102" s="88" t="s">
        <v>83</v>
      </c>
      <c r="E102" s="46" t="s">
        <v>84</v>
      </c>
      <c r="F102" s="46" t="s">
        <v>85</v>
      </c>
      <c r="G102" s="46" t="s">
        <v>86</v>
      </c>
      <c r="H102" s="87"/>
      <c r="I102" s="189" t="s">
        <v>77</v>
      </c>
      <c r="J102" s="190">
        <f>SUM(O102:AC102)</f>
        <v>5675</v>
      </c>
      <c r="K102" s="87"/>
      <c r="L102" s="89">
        <v>45017</v>
      </c>
      <c r="M102" s="89">
        <v>45291</v>
      </c>
      <c r="N102" s="144" t="s">
        <v>26</v>
      </c>
      <c r="O102" s="47"/>
      <c r="P102" s="37"/>
      <c r="Q102" s="37"/>
      <c r="R102" s="37"/>
      <c r="S102" s="37">
        <v>5675</v>
      </c>
      <c r="T102" s="48"/>
      <c r="U102" s="48"/>
      <c r="V102" s="48"/>
      <c r="W102" s="48"/>
      <c r="X102" s="48"/>
      <c r="Y102" s="48"/>
      <c r="Z102" s="48"/>
      <c r="AA102" s="48"/>
      <c r="AB102" s="48"/>
      <c r="AC102" s="49"/>
    </row>
    <row r="103" spans="1:29" s="145" customFormat="1" ht="90" x14ac:dyDescent="0.25">
      <c r="A103" s="175">
        <v>76</v>
      </c>
      <c r="B103" s="83"/>
      <c r="C103" s="143" t="s">
        <v>77</v>
      </c>
      <c r="D103" s="88" t="s">
        <v>55</v>
      </c>
      <c r="E103" s="46" t="s">
        <v>80</v>
      </c>
      <c r="F103" s="46" t="s">
        <v>87</v>
      </c>
      <c r="G103" s="46" t="s">
        <v>82</v>
      </c>
      <c r="H103" s="87"/>
      <c r="I103" s="189" t="s">
        <v>77</v>
      </c>
      <c r="J103" s="190">
        <f>SUM(O103:AC103)</f>
        <v>35181</v>
      </c>
      <c r="K103" s="87"/>
      <c r="L103" s="89">
        <v>45017</v>
      </c>
      <c r="M103" s="89">
        <v>45291</v>
      </c>
      <c r="N103" s="144" t="s">
        <v>26</v>
      </c>
      <c r="O103" s="47"/>
      <c r="P103" s="37"/>
      <c r="Q103" s="37"/>
      <c r="R103" s="37"/>
      <c r="S103" s="37">
        <v>35181</v>
      </c>
      <c r="T103" s="48"/>
      <c r="U103" s="48"/>
      <c r="V103" s="48"/>
      <c r="W103" s="48"/>
      <c r="X103" s="48"/>
      <c r="Y103" s="48"/>
      <c r="Z103" s="48"/>
      <c r="AA103" s="48"/>
      <c r="AB103" s="48"/>
      <c r="AC103" s="49"/>
    </row>
    <row r="104" spans="1:29" s="91" customFormat="1" ht="105" x14ac:dyDescent="0.25">
      <c r="A104" s="175">
        <v>77</v>
      </c>
      <c r="B104" s="83"/>
      <c r="C104" s="143" t="s">
        <v>77</v>
      </c>
      <c r="D104" s="88" t="s">
        <v>91</v>
      </c>
      <c r="E104" s="22" t="s">
        <v>92</v>
      </c>
      <c r="F104" s="22" t="s">
        <v>93</v>
      </c>
      <c r="G104" s="22" t="s">
        <v>94</v>
      </c>
      <c r="H104" s="87"/>
      <c r="I104" s="189" t="s">
        <v>77</v>
      </c>
      <c r="J104" s="190">
        <f>SUM(O104:AC104)</f>
        <v>8000</v>
      </c>
      <c r="K104" s="87"/>
      <c r="L104" s="89">
        <v>45017</v>
      </c>
      <c r="M104" s="89">
        <v>45291</v>
      </c>
      <c r="N104" s="144" t="s">
        <v>26</v>
      </c>
      <c r="O104" s="1"/>
      <c r="P104" s="2"/>
      <c r="Q104" s="2"/>
      <c r="R104" s="2"/>
      <c r="S104" s="2">
        <v>8000</v>
      </c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s="91" customFormat="1" ht="90" x14ac:dyDescent="0.25">
      <c r="A105" s="175">
        <v>78</v>
      </c>
      <c r="B105" s="83"/>
      <c r="C105" s="143" t="s">
        <v>77</v>
      </c>
      <c r="D105" s="146" t="s">
        <v>95</v>
      </c>
      <c r="E105" s="46" t="s">
        <v>80</v>
      </c>
      <c r="F105" s="46" t="s">
        <v>87</v>
      </c>
      <c r="G105" s="46" t="s">
        <v>82</v>
      </c>
      <c r="H105" s="87"/>
      <c r="I105" s="189" t="s">
        <v>77</v>
      </c>
      <c r="J105" s="190">
        <f>SUM(O105:AC105)</f>
        <v>3000</v>
      </c>
      <c r="K105" s="87"/>
      <c r="L105" s="89">
        <v>45017</v>
      </c>
      <c r="M105" s="89">
        <v>45291</v>
      </c>
      <c r="N105" s="144" t="s">
        <v>26</v>
      </c>
      <c r="O105" s="1"/>
      <c r="P105" s="2"/>
      <c r="Q105" s="2"/>
      <c r="R105" s="2"/>
      <c r="S105" s="2">
        <v>3000</v>
      </c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145" customFormat="1" ht="90" x14ac:dyDescent="0.25">
      <c r="A106" s="175">
        <v>86</v>
      </c>
      <c r="B106" s="83"/>
      <c r="C106" s="143" t="s">
        <v>77</v>
      </c>
      <c r="D106" s="88" t="s">
        <v>165</v>
      </c>
      <c r="E106" s="46" t="s">
        <v>80</v>
      </c>
      <c r="F106" s="46" t="s">
        <v>166</v>
      </c>
      <c r="G106" s="46" t="s">
        <v>82</v>
      </c>
      <c r="H106" s="87"/>
      <c r="I106" s="189" t="s">
        <v>77</v>
      </c>
      <c r="J106" s="190">
        <f t="shared" ref="J106" si="20">SUM(O106:AC106)</f>
        <v>3490520</v>
      </c>
      <c r="K106" s="87"/>
      <c r="L106" s="89">
        <v>45292</v>
      </c>
      <c r="M106" s="89">
        <v>48944</v>
      </c>
      <c r="N106" s="144" t="s">
        <v>27</v>
      </c>
      <c r="O106" s="47"/>
      <c r="P106" s="37"/>
      <c r="Q106" s="37"/>
      <c r="R106" s="37"/>
      <c r="S106" s="37"/>
      <c r="T106" s="48">
        <v>349052</v>
      </c>
      <c r="U106" s="48">
        <v>349052</v>
      </c>
      <c r="V106" s="48">
        <v>349052</v>
      </c>
      <c r="W106" s="48">
        <v>349052</v>
      </c>
      <c r="X106" s="48">
        <v>349052</v>
      </c>
      <c r="Y106" s="48">
        <v>349052</v>
      </c>
      <c r="Z106" s="48">
        <v>349052</v>
      </c>
      <c r="AA106" s="48">
        <v>349052</v>
      </c>
      <c r="AB106" s="48">
        <v>349052</v>
      </c>
      <c r="AC106" s="49">
        <v>349052</v>
      </c>
    </row>
    <row r="107" spans="1:29" s="145" customFormat="1" ht="90" x14ac:dyDescent="0.25">
      <c r="A107" s="175">
        <v>87</v>
      </c>
      <c r="B107" s="83"/>
      <c r="C107" s="143" t="s">
        <v>77</v>
      </c>
      <c r="D107" s="88" t="s">
        <v>83</v>
      </c>
      <c r="E107" s="46" t="s">
        <v>84</v>
      </c>
      <c r="F107" s="46" t="s">
        <v>85</v>
      </c>
      <c r="G107" s="46" t="s">
        <v>86</v>
      </c>
      <c r="H107" s="87"/>
      <c r="I107" s="189" t="s">
        <v>77</v>
      </c>
      <c r="J107" s="190">
        <f t="shared" ref="J107" si="21">SUM(O107:AC107)</f>
        <v>51075</v>
      </c>
      <c r="K107" s="87"/>
      <c r="L107" s="89">
        <v>45292</v>
      </c>
      <c r="M107" s="89">
        <v>48579</v>
      </c>
      <c r="N107" s="144" t="s">
        <v>27</v>
      </c>
      <c r="O107" s="47"/>
      <c r="P107" s="37"/>
      <c r="Q107" s="37"/>
      <c r="R107" s="37"/>
      <c r="S107" s="37"/>
      <c r="T107" s="48">
        <v>5675</v>
      </c>
      <c r="U107" s="48">
        <v>5675</v>
      </c>
      <c r="V107" s="48">
        <v>5675</v>
      </c>
      <c r="W107" s="48">
        <v>5675</v>
      </c>
      <c r="X107" s="48">
        <v>5675</v>
      </c>
      <c r="Y107" s="48">
        <v>5675</v>
      </c>
      <c r="Z107" s="48">
        <v>5675</v>
      </c>
      <c r="AA107" s="48">
        <v>5675</v>
      </c>
      <c r="AB107" s="48">
        <v>5675</v>
      </c>
      <c r="AC107" s="49"/>
    </row>
    <row r="108" spans="1:29" s="145" customFormat="1" ht="90" x14ac:dyDescent="0.25">
      <c r="A108" s="175">
        <v>88</v>
      </c>
      <c r="B108" s="83"/>
      <c r="C108" s="143" t="s">
        <v>77</v>
      </c>
      <c r="D108" s="88" t="s">
        <v>55</v>
      </c>
      <c r="E108" s="46" t="s">
        <v>80</v>
      </c>
      <c r="F108" s="46" t="s">
        <v>87</v>
      </c>
      <c r="G108" s="46" t="s">
        <v>82</v>
      </c>
      <c r="H108" s="87"/>
      <c r="I108" s="189" t="s">
        <v>77</v>
      </c>
      <c r="J108" s="190">
        <f t="shared" ref="J108" si="22">SUM(O108:AC108)</f>
        <v>283530</v>
      </c>
      <c r="K108" s="87"/>
      <c r="L108" s="89">
        <v>45292</v>
      </c>
      <c r="M108" s="89">
        <v>48579</v>
      </c>
      <c r="N108" s="144" t="s">
        <v>27</v>
      </c>
      <c r="O108" s="47"/>
      <c r="P108" s="37"/>
      <c r="Q108" s="37"/>
      <c r="R108" s="37"/>
      <c r="S108" s="37"/>
      <c r="T108" s="48">
        <v>27140</v>
      </c>
      <c r="U108" s="48">
        <v>29945</v>
      </c>
      <c r="V108" s="48">
        <v>29945</v>
      </c>
      <c r="W108" s="48">
        <v>31815</v>
      </c>
      <c r="X108" s="48">
        <v>24335</v>
      </c>
      <c r="Y108" s="48">
        <v>50515</v>
      </c>
      <c r="Z108" s="48">
        <v>29945</v>
      </c>
      <c r="AA108" s="48">
        <v>29945</v>
      </c>
      <c r="AB108" s="48">
        <v>29945</v>
      </c>
      <c r="AC108" s="49"/>
    </row>
    <row r="109" spans="1:29" s="91" customFormat="1" ht="105" x14ac:dyDescent="0.25">
      <c r="A109" s="175">
        <v>89</v>
      </c>
      <c r="B109" s="83"/>
      <c r="C109" s="143" t="s">
        <v>77</v>
      </c>
      <c r="D109" s="88" t="s">
        <v>91</v>
      </c>
      <c r="E109" s="22" t="s">
        <v>92</v>
      </c>
      <c r="F109" s="22" t="s">
        <v>93</v>
      </c>
      <c r="G109" s="22" t="s">
        <v>94</v>
      </c>
      <c r="H109" s="87"/>
      <c r="I109" s="189" t="s">
        <v>77</v>
      </c>
      <c r="J109" s="190">
        <f t="shared" ref="J109" si="23">SUM(O109:AC109)</f>
        <v>72000</v>
      </c>
      <c r="K109" s="87"/>
      <c r="L109" s="89">
        <v>45292</v>
      </c>
      <c r="M109" s="89">
        <v>48579</v>
      </c>
      <c r="N109" s="144" t="s">
        <v>27</v>
      </c>
      <c r="O109" s="1"/>
      <c r="P109" s="2"/>
      <c r="Q109" s="2"/>
      <c r="R109" s="2"/>
      <c r="S109" s="2"/>
      <c r="T109" s="3">
        <v>8000</v>
      </c>
      <c r="U109" s="3">
        <v>8000</v>
      </c>
      <c r="V109" s="3">
        <v>8000</v>
      </c>
      <c r="W109" s="3">
        <v>8000</v>
      </c>
      <c r="X109" s="3">
        <v>8000</v>
      </c>
      <c r="Y109" s="3">
        <v>8000</v>
      </c>
      <c r="Z109" s="3">
        <v>8000</v>
      </c>
      <c r="AA109" s="3">
        <v>8000</v>
      </c>
      <c r="AB109" s="3">
        <v>8000</v>
      </c>
      <c r="AC109" s="4"/>
    </row>
    <row r="110" spans="1:29" s="91" customFormat="1" ht="90" x14ac:dyDescent="0.25">
      <c r="A110" s="175">
        <v>90</v>
      </c>
      <c r="B110" s="83"/>
      <c r="C110" s="143" t="s">
        <v>77</v>
      </c>
      <c r="D110" s="146" t="s">
        <v>95</v>
      </c>
      <c r="E110" s="46" t="s">
        <v>80</v>
      </c>
      <c r="F110" s="46" t="s">
        <v>87</v>
      </c>
      <c r="G110" s="46" t="s">
        <v>82</v>
      </c>
      <c r="H110" s="87"/>
      <c r="I110" s="189" t="s">
        <v>77</v>
      </c>
      <c r="J110" s="190">
        <f t="shared" ref="J110" si="24">SUM(O110:AC110)</f>
        <v>27000</v>
      </c>
      <c r="K110" s="87"/>
      <c r="L110" s="89">
        <v>45292</v>
      </c>
      <c r="M110" s="89">
        <v>48579</v>
      </c>
      <c r="N110" s="144" t="s">
        <v>27</v>
      </c>
      <c r="O110" s="1"/>
      <c r="P110" s="2"/>
      <c r="Q110" s="2"/>
      <c r="R110" s="2"/>
      <c r="S110" s="2"/>
      <c r="T110" s="3">
        <v>3000</v>
      </c>
      <c r="U110" s="3">
        <v>3000</v>
      </c>
      <c r="V110" s="3">
        <v>3000</v>
      </c>
      <c r="W110" s="3">
        <v>3000</v>
      </c>
      <c r="X110" s="3">
        <v>3000</v>
      </c>
      <c r="Y110" s="3">
        <v>3000</v>
      </c>
      <c r="Z110" s="3">
        <v>3000</v>
      </c>
      <c r="AA110" s="3">
        <v>3000</v>
      </c>
      <c r="AB110" s="3">
        <v>3000</v>
      </c>
      <c r="AC110" s="4"/>
    </row>
    <row r="111" spans="1:29" s="145" customFormat="1" ht="90" x14ac:dyDescent="0.25">
      <c r="A111" s="175">
        <v>91</v>
      </c>
      <c r="B111" s="83"/>
      <c r="C111" s="143" t="s">
        <v>150</v>
      </c>
      <c r="D111" s="88" t="s">
        <v>151</v>
      </c>
      <c r="E111" s="46" t="s">
        <v>80</v>
      </c>
      <c r="F111" s="46" t="s">
        <v>87</v>
      </c>
      <c r="G111" s="46" t="s">
        <v>82</v>
      </c>
      <c r="H111" s="87"/>
      <c r="I111" s="189" t="s">
        <v>77</v>
      </c>
      <c r="J111" s="190">
        <f>SUM(O111:AC111)</f>
        <v>53000</v>
      </c>
      <c r="K111" s="87"/>
      <c r="L111" s="89">
        <v>45383</v>
      </c>
      <c r="M111" s="89">
        <v>45412</v>
      </c>
      <c r="N111" s="144" t="s">
        <v>27</v>
      </c>
      <c r="O111" s="47"/>
      <c r="P111" s="37"/>
      <c r="Q111" s="37"/>
      <c r="R111" s="37"/>
      <c r="S111" s="37"/>
      <c r="T111" s="48">
        <v>53000</v>
      </c>
      <c r="U111" s="48"/>
      <c r="V111" s="48"/>
      <c r="W111" s="48"/>
      <c r="X111" s="48"/>
      <c r="Y111" s="48"/>
      <c r="Z111" s="48"/>
      <c r="AA111" s="48"/>
      <c r="AB111" s="48"/>
      <c r="AC111" s="49"/>
    </row>
    <row r="112" spans="1:29" s="145" customFormat="1" ht="90" x14ac:dyDescent="0.25">
      <c r="A112" s="175">
        <v>110</v>
      </c>
      <c r="B112" s="83"/>
      <c r="C112" s="143" t="s">
        <v>142</v>
      </c>
      <c r="D112" s="88" t="s">
        <v>155</v>
      </c>
      <c r="E112" s="46" t="s">
        <v>80</v>
      </c>
      <c r="F112" s="46" t="s">
        <v>87</v>
      </c>
      <c r="G112" s="46" t="s">
        <v>82</v>
      </c>
      <c r="H112" s="87"/>
      <c r="I112" s="189" t="s">
        <v>77</v>
      </c>
      <c r="J112" s="190">
        <f t="shared" ref="J112:J114" si="25">SUM(O112:AC112)</f>
        <v>39270</v>
      </c>
      <c r="K112" s="87"/>
      <c r="L112" s="89">
        <v>46478</v>
      </c>
      <c r="M112" s="89">
        <v>46507</v>
      </c>
      <c r="N112" s="144" t="s">
        <v>27</v>
      </c>
      <c r="O112" s="47"/>
      <c r="P112" s="37"/>
      <c r="Q112" s="37"/>
      <c r="R112" s="37"/>
      <c r="S112" s="37"/>
      <c r="T112" s="48"/>
      <c r="U112" s="48"/>
      <c r="V112" s="48"/>
      <c r="W112" s="48">
        <v>39270</v>
      </c>
      <c r="X112" s="48"/>
      <c r="Y112" s="48"/>
      <c r="Z112" s="48"/>
      <c r="AA112" s="48"/>
      <c r="AB112" s="48"/>
      <c r="AC112" s="49"/>
    </row>
    <row r="113" spans="1:29" s="145" customFormat="1" ht="90" x14ac:dyDescent="0.25">
      <c r="A113" s="175">
        <v>119</v>
      </c>
      <c r="B113" s="83"/>
      <c r="C113" s="147" t="s">
        <v>159</v>
      </c>
      <c r="D113" s="88" t="s">
        <v>160</v>
      </c>
      <c r="E113" s="46" t="s">
        <v>80</v>
      </c>
      <c r="F113" s="46" t="s">
        <v>87</v>
      </c>
      <c r="G113" s="46" t="s">
        <v>82</v>
      </c>
      <c r="H113" s="87"/>
      <c r="I113" s="189" t="s">
        <v>77</v>
      </c>
      <c r="J113" s="190">
        <f t="shared" si="25"/>
        <v>23375</v>
      </c>
      <c r="K113" s="87"/>
      <c r="L113" s="89">
        <v>47209</v>
      </c>
      <c r="M113" s="89">
        <v>47238</v>
      </c>
      <c r="N113" s="144" t="s">
        <v>27</v>
      </c>
      <c r="O113" s="47"/>
      <c r="P113" s="37"/>
      <c r="Q113" s="37"/>
      <c r="R113" s="37"/>
      <c r="S113" s="37"/>
      <c r="T113" s="48"/>
      <c r="U113" s="48"/>
      <c r="V113" s="48"/>
      <c r="W113" s="48"/>
      <c r="X113" s="48"/>
      <c r="Y113" s="48">
        <v>23375</v>
      </c>
      <c r="Z113" s="48"/>
      <c r="AA113" s="48"/>
      <c r="AB113" s="48"/>
      <c r="AC113" s="49"/>
    </row>
    <row r="114" spans="1:29" s="145" customFormat="1" ht="90" x14ac:dyDescent="0.25">
      <c r="A114" s="175">
        <v>128</v>
      </c>
      <c r="B114" s="83"/>
      <c r="C114" s="147" t="s">
        <v>161</v>
      </c>
      <c r="D114" s="88" t="s">
        <v>54</v>
      </c>
      <c r="E114" s="46" t="s">
        <v>80</v>
      </c>
      <c r="F114" s="46" t="s">
        <v>87</v>
      </c>
      <c r="G114" s="46" t="s">
        <v>82</v>
      </c>
      <c r="H114" s="87"/>
      <c r="I114" s="189" t="s">
        <v>77</v>
      </c>
      <c r="J114" s="190">
        <f t="shared" si="25"/>
        <v>140250</v>
      </c>
      <c r="K114" s="87"/>
      <c r="L114" s="89">
        <v>47574</v>
      </c>
      <c r="M114" s="89">
        <v>48334</v>
      </c>
      <c r="N114" s="144" t="s">
        <v>27</v>
      </c>
      <c r="O114" s="47"/>
      <c r="P114" s="37"/>
      <c r="Q114" s="37"/>
      <c r="R114" s="37"/>
      <c r="S114" s="37"/>
      <c r="T114" s="48"/>
      <c r="U114" s="48"/>
      <c r="V114" s="48"/>
      <c r="W114" s="48"/>
      <c r="X114" s="48"/>
      <c r="Y114" s="48"/>
      <c r="Z114" s="48">
        <v>46750</v>
      </c>
      <c r="AA114" s="48">
        <v>46750</v>
      </c>
      <c r="AB114" s="48">
        <v>46750</v>
      </c>
      <c r="AC114" s="49"/>
    </row>
    <row r="115" spans="1:29" s="119" customFormat="1" x14ac:dyDescent="0.25">
      <c r="A115" s="170"/>
      <c r="B115" s="64"/>
      <c r="C115" s="65"/>
      <c r="D115" s="65"/>
      <c r="E115" s="65"/>
      <c r="F115" s="65"/>
      <c r="G115" s="65"/>
      <c r="H115" s="117"/>
      <c r="I115" s="189"/>
      <c r="J115" s="189"/>
      <c r="K115" s="70"/>
      <c r="L115" s="118"/>
      <c r="M115" s="71"/>
      <c r="N115" s="70"/>
      <c r="O115" s="1"/>
      <c r="P115" s="2"/>
      <c r="Q115" s="2"/>
      <c r="R115" s="2"/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4"/>
    </row>
    <row r="116" spans="1:29" x14ac:dyDescent="0.25">
      <c r="A116" s="174"/>
      <c r="B116" s="80" t="s">
        <v>2</v>
      </c>
      <c r="C116" s="76"/>
      <c r="D116" s="76"/>
      <c r="E116" s="76"/>
      <c r="F116" s="76"/>
      <c r="G116" s="76"/>
      <c r="H116" s="81"/>
      <c r="I116" s="188"/>
      <c r="J116" s="188"/>
      <c r="K116" s="81"/>
      <c r="L116" s="78"/>
      <c r="M116" s="78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98"/>
    </row>
    <row r="117" spans="1:29" x14ac:dyDescent="0.25">
      <c r="A117" s="170"/>
      <c r="B117" s="64"/>
      <c r="C117" s="120"/>
      <c r="D117" s="65"/>
      <c r="E117" s="22"/>
      <c r="F117" s="22"/>
      <c r="G117" s="22"/>
      <c r="H117" s="70"/>
      <c r="I117" s="189"/>
      <c r="J117" s="190"/>
      <c r="K117" s="70"/>
      <c r="L117" s="71"/>
      <c r="M117" s="71"/>
      <c r="N117" s="72"/>
      <c r="O117" s="1"/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x14ac:dyDescent="0.25">
      <c r="A118" s="174"/>
      <c r="B118" s="80" t="s">
        <v>3</v>
      </c>
      <c r="C118" s="76"/>
      <c r="D118" s="76"/>
      <c r="E118" s="76"/>
      <c r="F118" s="76"/>
      <c r="G118" s="76"/>
      <c r="H118" s="81"/>
      <c r="I118" s="188"/>
      <c r="J118" s="201"/>
      <c r="K118" s="81"/>
      <c r="L118" s="78"/>
      <c r="M118" s="78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98"/>
    </row>
    <row r="119" spans="1:29" x14ac:dyDescent="0.25">
      <c r="A119" s="170"/>
      <c r="B119" s="64"/>
      <c r="C119" s="120"/>
      <c r="D119" s="65"/>
      <c r="E119" s="22"/>
      <c r="F119" s="22"/>
      <c r="G119" s="22"/>
      <c r="H119" s="70"/>
      <c r="I119" s="189"/>
      <c r="J119" s="190"/>
      <c r="K119" s="70"/>
      <c r="L119" s="71"/>
      <c r="M119" s="71"/>
      <c r="N119" s="72"/>
      <c r="O119" s="1"/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x14ac:dyDescent="0.25">
      <c r="A120" s="174"/>
      <c r="B120" s="81" t="s">
        <v>48</v>
      </c>
      <c r="C120" s="76"/>
      <c r="D120" s="76"/>
      <c r="E120" s="76"/>
      <c r="F120" s="76"/>
      <c r="G120" s="76"/>
      <c r="H120" s="81"/>
      <c r="I120" s="188"/>
      <c r="J120" s="188"/>
      <c r="K120" s="81"/>
      <c r="L120" s="78"/>
      <c r="M120" s="78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98"/>
    </row>
    <row r="121" spans="1:29" s="119" customFormat="1" x14ac:dyDescent="0.25">
      <c r="A121" s="181"/>
      <c r="B121" s="121" t="s">
        <v>1</v>
      </c>
      <c r="C121" s="122"/>
      <c r="D121" s="122"/>
      <c r="E121" s="122"/>
      <c r="F121" s="122"/>
      <c r="G121" s="122"/>
      <c r="H121" s="123"/>
      <c r="I121" s="196"/>
      <c r="J121" s="196"/>
      <c r="K121" s="123"/>
      <c r="L121" s="124"/>
      <c r="M121" s="124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6"/>
    </row>
    <row r="122" spans="1:29" s="91" customFormat="1" ht="135" x14ac:dyDescent="0.25">
      <c r="A122" s="175"/>
      <c r="B122" s="83"/>
      <c r="C122" s="84" t="s">
        <v>122</v>
      </c>
      <c r="D122" s="101" t="s">
        <v>53</v>
      </c>
      <c r="E122" s="22" t="s">
        <v>109</v>
      </c>
      <c r="F122" s="85" t="s">
        <v>110</v>
      </c>
      <c r="G122" s="86" t="s">
        <v>111</v>
      </c>
      <c r="H122" s="87"/>
      <c r="I122" s="189" t="s">
        <v>77</v>
      </c>
      <c r="J122" s="190">
        <f t="shared" ref="J122" si="26">SUM(O122:AC122)</f>
        <v>50000</v>
      </c>
      <c r="K122" s="87"/>
      <c r="L122" s="89">
        <v>45292</v>
      </c>
      <c r="M122" s="89">
        <v>45657</v>
      </c>
      <c r="N122" s="90" t="s">
        <v>27</v>
      </c>
      <c r="O122" s="1"/>
      <c r="P122" s="2"/>
      <c r="Q122" s="2"/>
      <c r="R122" s="2"/>
      <c r="S122" s="2"/>
      <c r="T122" s="3"/>
      <c r="U122" s="3"/>
      <c r="V122" s="3"/>
      <c r="W122" s="3"/>
      <c r="X122" s="3">
        <v>50000</v>
      </c>
      <c r="Y122" s="3"/>
      <c r="Z122" s="3"/>
      <c r="AA122" s="3"/>
      <c r="AB122" s="3"/>
      <c r="AC122" s="4"/>
    </row>
    <row r="123" spans="1:29" x14ac:dyDescent="0.25">
      <c r="A123" s="170"/>
      <c r="B123" s="64"/>
      <c r="C123" s="65"/>
      <c r="D123" s="65"/>
      <c r="E123" s="65"/>
      <c r="F123" s="65"/>
      <c r="G123" s="65"/>
      <c r="H123" s="70"/>
      <c r="I123" s="189"/>
      <c r="J123" s="189"/>
      <c r="K123" s="70"/>
      <c r="L123" s="71"/>
      <c r="M123" s="71"/>
      <c r="N123" s="112"/>
      <c r="O123" s="1"/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119" customFormat="1" x14ac:dyDescent="0.25">
      <c r="A124" s="181"/>
      <c r="B124" s="121" t="s">
        <v>2</v>
      </c>
      <c r="C124" s="122"/>
      <c r="D124" s="122"/>
      <c r="E124" s="122"/>
      <c r="F124" s="122"/>
      <c r="G124" s="122"/>
      <c r="H124" s="123"/>
      <c r="I124" s="196"/>
      <c r="J124" s="196"/>
      <c r="K124" s="123"/>
      <c r="L124" s="124"/>
      <c r="M124" s="124"/>
      <c r="N124" s="127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6"/>
    </row>
    <row r="125" spans="1:29" s="91" customFormat="1" ht="105" x14ac:dyDescent="0.25">
      <c r="A125" s="175"/>
      <c r="B125" s="83"/>
      <c r="C125" s="84" t="s">
        <v>122</v>
      </c>
      <c r="D125" s="101" t="s">
        <v>51</v>
      </c>
      <c r="E125" s="22" t="s">
        <v>102</v>
      </c>
      <c r="F125" s="85" t="s">
        <v>103</v>
      </c>
      <c r="G125" s="86" t="s">
        <v>104</v>
      </c>
      <c r="H125" s="87"/>
      <c r="I125" s="189" t="s">
        <v>77</v>
      </c>
      <c r="J125" s="190">
        <f>SUM(O125:AC125)</f>
        <v>14025</v>
      </c>
      <c r="K125" s="87"/>
      <c r="L125" s="89">
        <v>43922</v>
      </c>
      <c r="M125" s="89">
        <v>44196</v>
      </c>
      <c r="N125" s="90" t="s">
        <v>26</v>
      </c>
      <c r="O125" s="1"/>
      <c r="P125" s="2">
        <v>14025</v>
      </c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91" customFormat="1" ht="105" x14ac:dyDescent="0.25">
      <c r="A126" s="175"/>
      <c r="B126" s="83"/>
      <c r="C126" s="84" t="s">
        <v>101</v>
      </c>
      <c r="D126" s="101" t="s">
        <v>51</v>
      </c>
      <c r="E126" s="22" t="s">
        <v>102</v>
      </c>
      <c r="F126" s="85" t="s">
        <v>103</v>
      </c>
      <c r="G126" s="86" t="s">
        <v>104</v>
      </c>
      <c r="H126" s="87"/>
      <c r="I126" s="189" t="s">
        <v>77</v>
      </c>
      <c r="J126" s="190">
        <f t="shared" ref="J126" si="27">SUM(O126:AC126)</f>
        <v>15000</v>
      </c>
      <c r="K126" s="87"/>
      <c r="L126" s="89">
        <v>43922</v>
      </c>
      <c r="M126" s="89">
        <v>44196</v>
      </c>
      <c r="N126" s="90" t="s">
        <v>26</v>
      </c>
      <c r="O126" s="1"/>
      <c r="P126" s="2">
        <v>15000</v>
      </c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x14ac:dyDescent="0.25">
      <c r="A127" s="170"/>
      <c r="B127" s="64"/>
      <c r="C127" s="65"/>
      <c r="D127" s="65"/>
      <c r="E127" s="65"/>
      <c r="F127" s="65"/>
      <c r="G127" s="65"/>
      <c r="H127" s="70"/>
      <c r="I127" s="189"/>
      <c r="J127" s="189"/>
      <c r="K127" s="70"/>
      <c r="L127" s="71"/>
      <c r="M127" s="71"/>
      <c r="N127" s="112"/>
      <c r="O127" s="1"/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119" customFormat="1" x14ac:dyDescent="0.25">
      <c r="A128" s="181"/>
      <c r="B128" s="121" t="s">
        <v>3</v>
      </c>
      <c r="C128" s="122"/>
      <c r="D128" s="122"/>
      <c r="E128" s="122"/>
      <c r="F128" s="122"/>
      <c r="G128" s="122"/>
      <c r="H128" s="123"/>
      <c r="I128" s="196"/>
      <c r="J128" s="196"/>
      <c r="K128" s="123"/>
      <c r="L128" s="124"/>
      <c r="M128" s="124"/>
      <c r="N128" s="127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6"/>
    </row>
    <row r="129" spans="1:29" x14ac:dyDescent="0.25">
      <c r="A129" s="170"/>
      <c r="B129" s="64"/>
      <c r="C129" s="65"/>
      <c r="D129" s="65"/>
      <c r="E129" s="65"/>
      <c r="F129" s="65"/>
      <c r="G129" s="65"/>
      <c r="H129" s="70"/>
      <c r="I129" s="189"/>
      <c r="J129" s="189"/>
      <c r="K129" s="70"/>
      <c r="L129" s="71"/>
      <c r="M129" s="71"/>
      <c r="N129" s="112"/>
      <c r="O129" s="1"/>
      <c r="P129" s="2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x14ac:dyDescent="0.25">
      <c r="A130" s="174"/>
      <c r="B130" s="81" t="s">
        <v>49</v>
      </c>
      <c r="C130" s="76"/>
      <c r="D130" s="76"/>
      <c r="E130" s="76"/>
      <c r="F130" s="76"/>
      <c r="G130" s="76"/>
      <c r="H130" s="81"/>
      <c r="I130" s="188"/>
      <c r="J130" s="188"/>
      <c r="K130" s="81"/>
      <c r="L130" s="78"/>
      <c r="M130" s="78"/>
      <c r="N130" s="81"/>
      <c r="O130" s="81"/>
      <c r="P130" s="81"/>
      <c r="Q130" s="81"/>
      <c r="R130" s="81"/>
      <c r="S130" s="81"/>
      <c r="T130" s="81"/>
      <c r="U130" s="81"/>
      <c r="V130" s="81"/>
      <c r="W130" s="81"/>
      <c r="X130" s="81"/>
      <c r="Y130" s="81"/>
      <c r="Z130" s="81"/>
      <c r="AA130" s="81"/>
      <c r="AB130" s="81"/>
      <c r="AC130" s="98"/>
    </row>
    <row r="131" spans="1:29" s="119" customFormat="1" x14ac:dyDescent="0.25">
      <c r="A131" s="181"/>
      <c r="B131" s="121" t="s">
        <v>1</v>
      </c>
      <c r="C131" s="122"/>
      <c r="D131" s="122"/>
      <c r="E131" s="122"/>
      <c r="F131" s="122"/>
      <c r="G131" s="122"/>
      <c r="H131" s="123"/>
      <c r="I131" s="196"/>
      <c r="J131" s="196"/>
      <c r="K131" s="123"/>
      <c r="L131" s="124"/>
      <c r="M131" s="124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6"/>
    </row>
    <row r="132" spans="1:29" s="91" customFormat="1" ht="135" x14ac:dyDescent="0.25">
      <c r="A132" s="175"/>
      <c r="B132" s="83"/>
      <c r="C132" s="84" t="s">
        <v>107</v>
      </c>
      <c r="D132" s="101" t="s">
        <v>108</v>
      </c>
      <c r="E132" s="22" t="s">
        <v>109</v>
      </c>
      <c r="F132" s="22" t="s">
        <v>110</v>
      </c>
      <c r="G132" s="22" t="s">
        <v>111</v>
      </c>
      <c r="H132" s="87"/>
      <c r="I132" s="189" t="s">
        <v>77</v>
      </c>
      <c r="J132" s="190">
        <f t="shared" ref="J132" si="28">SUM(O132:AC132)</f>
        <v>6545</v>
      </c>
      <c r="K132" s="87"/>
      <c r="L132" s="89">
        <v>43922</v>
      </c>
      <c r="M132" s="89">
        <v>44196</v>
      </c>
      <c r="N132" s="90" t="s">
        <v>26</v>
      </c>
      <c r="O132" s="1"/>
      <c r="P132" s="2">
        <v>6545</v>
      </c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x14ac:dyDescent="0.25">
      <c r="A133" s="170"/>
      <c r="B133" s="64"/>
      <c r="C133" s="65"/>
      <c r="D133" s="65"/>
      <c r="E133" s="65"/>
      <c r="F133" s="65"/>
      <c r="G133" s="65"/>
      <c r="H133" s="70"/>
      <c r="I133" s="189"/>
      <c r="J133" s="189"/>
      <c r="K133" s="70"/>
      <c r="L133" s="71"/>
      <c r="M133" s="71"/>
      <c r="N133" s="112"/>
      <c r="O133" s="1"/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119" customFormat="1" x14ac:dyDescent="0.25">
      <c r="A134" s="181"/>
      <c r="B134" s="121" t="s">
        <v>2</v>
      </c>
      <c r="C134" s="122"/>
      <c r="D134" s="122"/>
      <c r="E134" s="122"/>
      <c r="F134" s="122"/>
      <c r="G134" s="122"/>
      <c r="H134" s="123"/>
      <c r="I134" s="196"/>
      <c r="J134" s="196"/>
      <c r="K134" s="123"/>
      <c r="L134" s="124"/>
      <c r="M134" s="124"/>
      <c r="N134" s="127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6"/>
    </row>
    <row r="135" spans="1:29" s="91" customFormat="1" ht="120" x14ac:dyDescent="0.25">
      <c r="A135" s="175"/>
      <c r="B135" s="83"/>
      <c r="C135" s="86" t="s">
        <v>127</v>
      </c>
      <c r="D135" s="86" t="s">
        <v>128</v>
      </c>
      <c r="E135" s="22" t="s">
        <v>124</v>
      </c>
      <c r="F135" s="85" t="s">
        <v>125</v>
      </c>
      <c r="G135" s="86" t="s">
        <v>126</v>
      </c>
      <c r="H135" s="87"/>
      <c r="I135" s="189" t="s">
        <v>77</v>
      </c>
      <c r="J135" s="190">
        <f t="shared" ref="J135:J136" si="29">SUM(O135:AC135)</f>
        <v>3000</v>
      </c>
      <c r="K135" s="87"/>
      <c r="L135" s="89">
        <v>43922</v>
      </c>
      <c r="M135" s="89">
        <v>44196</v>
      </c>
      <c r="N135" s="90" t="s">
        <v>26</v>
      </c>
      <c r="O135" s="1"/>
      <c r="P135" s="2">
        <v>3000</v>
      </c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91" customFormat="1" ht="120" x14ac:dyDescent="0.25">
      <c r="A136" s="175"/>
      <c r="B136" s="83"/>
      <c r="C136" s="84" t="s">
        <v>142</v>
      </c>
      <c r="D136" s="86" t="s">
        <v>143</v>
      </c>
      <c r="E136" s="22" t="s">
        <v>124</v>
      </c>
      <c r="F136" s="85" t="s">
        <v>125</v>
      </c>
      <c r="G136" s="86" t="s">
        <v>126</v>
      </c>
      <c r="H136" s="87"/>
      <c r="I136" s="189" t="s">
        <v>77</v>
      </c>
      <c r="J136" s="190">
        <f t="shared" si="29"/>
        <v>25000</v>
      </c>
      <c r="K136" s="87"/>
      <c r="L136" s="89">
        <v>44927</v>
      </c>
      <c r="M136" s="89">
        <v>45291</v>
      </c>
      <c r="N136" s="90" t="s">
        <v>26</v>
      </c>
      <c r="O136" s="1"/>
      <c r="P136" s="2"/>
      <c r="Q136" s="2"/>
      <c r="R136" s="2"/>
      <c r="S136" s="2">
        <v>25000</v>
      </c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x14ac:dyDescent="0.25">
      <c r="A137" s="170"/>
      <c r="B137" s="64"/>
      <c r="C137" s="65"/>
      <c r="D137" s="65"/>
      <c r="E137" s="65"/>
      <c r="F137" s="65"/>
      <c r="G137" s="65"/>
      <c r="H137" s="70"/>
      <c r="I137" s="189"/>
      <c r="J137" s="189"/>
      <c r="K137" s="70"/>
      <c r="L137" s="71"/>
      <c r="M137" s="71"/>
      <c r="N137" s="112"/>
      <c r="O137" s="1"/>
      <c r="P137" s="2"/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119" customFormat="1" x14ac:dyDescent="0.25">
      <c r="A138" s="181"/>
      <c r="B138" s="121" t="s">
        <v>3</v>
      </c>
      <c r="C138" s="122"/>
      <c r="D138" s="122"/>
      <c r="E138" s="122"/>
      <c r="F138" s="122"/>
      <c r="G138" s="122"/>
      <c r="H138" s="123"/>
      <c r="I138" s="196"/>
      <c r="J138" s="196"/>
      <c r="K138" s="123"/>
      <c r="L138" s="124"/>
      <c r="M138" s="124"/>
      <c r="N138" s="127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6"/>
    </row>
    <row r="139" spans="1:29" s="91" customFormat="1" ht="120" x14ac:dyDescent="0.25">
      <c r="A139" s="175"/>
      <c r="B139" s="83"/>
      <c r="C139" s="86" t="s">
        <v>265</v>
      </c>
      <c r="D139" s="101" t="s">
        <v>264</v>
      </c>
      <c r="E139" s="22" t="s">
        <v>117</v>
      </c>
      <c r="F139" s="22" t="s">
        <v>98</v>
      </c>
      <c r="G139" s="22" t="s">
        <v>99</v>
      </c>
      <c r="H139" s="87"/>
      <c r="I139" s="189" t="s">
        <v>77</v>
      </c>
      <c r="J139" s="190">
        <f t="shared" ref="J139" si="30">SUM(O139:AC139)</f>
        <v>150</v>
      </c>
      <c r="K139" s="87"/>
      <c r="L139" s="89">
        <v>43556</v>
      </c>
      <c r="M139" s="89">
        <v>43830</v>
      </c>
      <c r="N139" s="90" t="s">
        <v>25</v>
      </c>
      <c r="O139" s="1">
        <v>150</v>
      </c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91" customFormat="1" ht="120" x14ac:dyDescent="0.25">
      <c r="A140" s="175"/>
      <c r="B140" s="83"/>
      <c r="C140" s="86" t="s">
        <v>127</v>
      </c>
      <c r="D140" s="101" t="s">
        <v>129</v>
      </c>
      <c r="E140" s="22" t="s">
        <v>117</v>
      </c>
      <c r="F140" s="22" t="s">
        <v>98</v>
      </c>
      <c r="G140" s="22" t="s">
        <v>99</v>
      </c>
      <c r="H140" s="87"/>
      <c r="I140" s="189" t="s">
        <v>77</v>
      </c>
      <c r="J140" s="190">
        <f t="shared" ref="J140" si="31">SUM(O140:AC140)</f>
        <v>3000</v>
      </c>
      <c r="K140" s="87"/>
      <c r="L140" s="89">
        <v>43922</v>
      </c>
      <c r="M140" s="89">
        <v>44196</v>
      </c>
      <c r="N140" s="90" t="s">
        <v>26</v>
      </c>
      <c r="O140" s="1"/>
      <c r="P140" s="2">
        <v>3000</v>
      </c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ht="15.75" thickBot="1" x14ac:dyDescent="0.3">
      <c r="A141" s="170"/>
      <c r="B141" s="159"/>
      <c r="C141" s="65"/>
      <c r="D141" s="65"/>
      <c r="E141" s="65"/>
      <c r="F141" s="65"/>
      <c r="G141" s="65"/>
      <c r="H141" s="70"/>
      <c r="I141" s="189"/>
      <c r="J141" s="189"/>
      <c r="K141" s="70"/>
      <c r="L141" s="71"/>
      <c r="M141" s="71"/>
      <c r="N141" s="112"/>
      <c r="O141" s="1"/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23"/>
    </row>
    <row r="142" spans="1:29" s="162" customFormat="1" ht="15.75" thickBot="1" x14ac:dyDescent="0.3">
      <c r="A142" s="160"/>
      <c r="B142" s="105" t="s">
        <v>0</v>
      </c>
      <c r="C142" s="105"/>
      <c r="D142" s="105"/>
      <c r="E142" s="105"/>
      <c r="F142" s="105"/>
      <c r="G142" s="105"/>
      <c r="H142" s="105"/>
      <c r="I142" s="193"/>
      <c r="J142" s="193">
        <f>SUM(J81:J141)</f>
        <v>5959840</v>
      </c>
      <c r="K142" s="202">
        <f>SUM(C146:C147)</f>
        <v>124171</v>
      </c>
      <c r="L142" s="105"/>
      <c r="M142" s="105"/>
      <c r="N142" s="161"/>
      <c r="O142" s="16">
        <f t="shared" ref="O142:AC142" si="32">SUM(O12:O141)</f>
        <v>124171</v>
      </c>
      <c r="P142" s="17">
        <f t="shared" si="32"/>
        <v>494815.65</v>
      </c>
      <c r="Q142" s="17">
        <f t="shared" si="32"/>
        <v>392986.65</v>
      </c>
      <c r="R142" s="17">
        <f t="shared" si="32"/>
        <v>384802.65</v>
      </c>
      <c r="S142" s="17">
        <f t="shared" si="32"/>
        <v>468593.65</v>
      </c>
      <c r="T142" s="18">
        <f t="shared" si="32"/>
        <v>473093.65</v>
      </c>
      <c r="U142" s="18">
        <f t="shared" si="32"/>
        <v>472898.65</v>
      </c>
      <c r="V142" s="18">
        <f t="shared" si="32"/>
        <v>472898.65</v>
      </c>
      <c r="W142" s="18">
        <f t="shared" si="32"/>
        <v>464038.65</v>
      </c>
      <c r="X142" s="18">
        <f t="shared" si="32"/>
        <v>473288.65</v>
      </c>
      <c r="Y142" s="18">
        <f t="shared" si="32"/>
        <v>466843.65</v>
      </c>
      <c r="Z142" s="18">
        <f t="shared" si="32"/>
        <v>469648.65</v>
      </c>
      <c r="AA142" s="18">
        <f t="shared" si="32"/>
        <v>469648.65</v>
      </c>
      <c r="AB142" s="18">
        <f t="shared" si="32"/>
        <v>469648.65</v>
      </c>
      <c r="AC142" s="19">
        <f t="shared" si="32"/>
        <v>376278.65</v>
      </c>
    </row>
    <row r="143" spans="1:29" ht="15.75" x14ac:dyDescent="0.25">
      <c r="A143" s="108"/>
      <c r="B143" s="109"/>
      <c r="C143" s="109"/>
      <c r="D143" s="109"/>
      <c r="E143" s="109"/>
      <c r="F143" s="109"/>
      <c r="G143" s="109"/>
      <c r="H143" s="109"/>
      <c r="I143" s="110"/>
      <c r="K143" s="163" t="s">
        <v>252</v>
      </c>
    </row>
    <row r="144" spans="1:29" s="62" customFormat="1" ht="15.75" x14ac:dyDescent="0.25">
      <c r="K144" s="165"/>
    </row>
    <row r="145" spans="1:11" s="62" customFormat="1" ht="60" x14ac:dyDescent="0.25">
      <c r="A145" s="5"/>
      <c r="B145" s="6" t="s">
        <v>34</v>
      </c>
      <c r="C145" s="7" t="s">
        <v>35</v>
      </c>
      <c r="K145" s="165"/>
    </row>
    <row r="146" spans="1:11" s="62" customFormat="1" ht="15.75" x14ac:dyDescent="0.25">
      <c r="A146" s="230" t="s">
        <v>36</v>
      </c>
      <c r="B146" s="9" t="s">
        <v>253</v>
      </c>
      <c r="C146" s="10">
        <v>114171</v>
      </c>
      <c r="K146" s="165"/>
    </row>
    <row r="147" spans="1:11" s="62" customFormat="1" ht="15.75" x14ac:dyDescent="0.25">
      <c r="A147" s="230" t="s">
        <v>36</v>
      </c>
      <c r="B147" s="9" t="s">
        <v>268</v>
      </c>
      <c r="C147" s="10">
        <v>10000</v>
      </c>
      <c r="K147" s="165"/>
    </row>
    <row r="148" spans="1:11" s="62" customFormat="1" ht="15.75" x14ac:dyDescent="0.25">
      <c r="A148" s="8" t="s">
        <v>37</v>
      </c>
      <c r="B148" s="9" t="s">
        <v>254</v>
      </c>
      <c r="C148" s="10">
        <f>C146*4</f>
        <v>456684</v>
      </c>
      <c r="K148" s="165"/>
    </row>
    <row r="149" spans="1:11" s="62" customFormat="1" ht="15.75" thickBot="1" x14ac:dyDescent="0.3">
      <c r="A149" s="11" t="s">
        <v>38</v>
      </c>
      <c r="B149" s="12" t="s">
        <v>255</v>
      </c>
      <c r="C149" s="13">
        <f>C146*10</f>
        <v>1141710</v>
      </c>
    </row>
    <row r="150" spans="1:11" s="62" customFormat="1" x14ac:dyDescent="0.25">
      <c r="A150" s="14"/>
      <c r="B150" s="15"/>
      <c r="C150" s="15"/>
    </row>
    <row r="152" spans="1:11" x14ac:dyDescent="0.25">
      <c r="B152" s="167"/>
    </row>
    <row r="153" spans="1:11" x14ac:dyDescent="0.25">
      <c r="B153" s="168"/>
    </row>
    <row r="154" spans="1:11" x14ac:dyDescent="0.25">
      <c r="B154" s="168"/>
    </row>
    <row r="155" spans="1:11" x14ac:dyDescent="0.25">
      <c r="B155" s="168"/>
    </row>
    <row r="156" spans="1:11" x14ac:dyDescent="0.25">
      <c r="B156" s="168"/>
    </row>
    <row r="158" spans="1:11" x14ac:dyDescent="0.25">
      <c r="B158" s="169"/>
    </row>
    <row r="166" spans="2:2" x14ac:dyDescent="0.25">
      <c r="B166" s="169"/>
    </row>
    <row r="207" spans="12:12" x14ac:dyDescent="0.25">
      <c r="L207" s="60">
        <f>Zalaegerszeg!L125</f>
        <v>43922</v>
      </c>
    </row>
  </sheetData>
  <mergeCells count="6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57:C57"/>
    <mergeCell ref="A79:C79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A20:A21"/>
    <mergeCell ref="A22:A23"/>
    <mergeCell ref="A24:A25"/>
    <mergeCell ref="A26:A27"/>
    <mergeCell ref="A28:A29"/>
    <mergeCell ref="A36:A37"/>
    <mergeCell ref="A30:A31"/>
    <mergeCell ref="A32:A33"/>
    <mergeCell ref="A34:A35"/>
    <mergeCell ref="A38:A3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7" topLeftCell="A50" activePane="bottomLeft" state="frozen"/>
      <selection activeCell="Y63" sqref="Y63"/>
      <selection pane="bottomLeft" activeCell="D44" sqref="D44"/>
    </sheetView>
  </sheetViews>
  <sheetFormatPr defaultRowHeight="15" x14ac:dyDescent="0.25"/>
  <cols>
    <col min="1" max="1" width="8.7109375" style="60" customWidth="1"/>
    <col min="2" max="2" width="42.7109375" style="60" customWidth="1"/>
    <col min="3" max="3" width="28.42578125" style="60" customWidth="1"/>
    <col min="4" max="4" width="42.7109375" style="60" customWidth="1"/>
    <col min="5" max="5" width="20" style="60" hidden="1" customWidth="1"/>
    <col min="6" max="6" width="25.7109375" style="60" hidden="1" customWidth="1"/>
    <col min="7" max="7" width="20" style="60" hidden="1" customWidth="1"/>
    <col min="8" max="8" width="17.28515625" style="60" hidden="1" customWidth="1"/>
    <col min="9" max="9" width="16.140625" style="60" customWidth="1"/>
    <col min="10" max="10" width="14" style="60" bestFit="1" customWidth="1"/>
    <col min="11" max="11" width="12.7109375" style="60" customWidth="1"/>
    <col min="12" max="13" width="14" style="60" bestFit="1" customWidth="1"/>
    <col min="14" max="14" width="15.7109375" style="60" customWidth="1"/>
    <col min="15" max="15" width="12.140625" style="60" bestFit="1" customWidth="1"/>
    <col min="16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44" t="s">
        <v>207</v>
      </c>
      <c r="L3" s="244"/>
      <c r="M3" s="244"/>
      <c r="N3" s="244"/>
      <c r="O3" s="244"/>
      <c r="P3" s="244"/>
      <c r="Q3" s="244"/>
      <c r="R3" s="244" t="s">
        <v>240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84" t="s">
        <v>57</v>
      </c>
      <c r="L7" s="284"/>
      <c r="M7" s="284"/>
      <c r="N7" s="284"/>
      <c r="O7" s="284"/>
      <c r="P7" s="284"/>
      <c r="Q7" s="28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49">
        <v>3</v>
      </c>
      <c r="R10" s="249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50"/>
      <c r="R11" s="250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208</v>
      </c>
      <c r="J12" s="190">
        <f t="shared" ref="J12" si="0">SUM(O12:AC12)</f>
        <v>1935</v>
      </c>
      <c r="K12" s="70"/>
      <c r="L12" s="71">
        <v>43466</v>
      </c>
      <c r="M12" s="71">
        <v>48944</v>
      </c>
      <c r="N12" s="72"/>
      <c r="O12" s="1">
        <f>0.15*$K$70</f>
        <v>129</v>
      </c>
      <c r="P12" s="2">
        <f>0.15*$K$70</f>
        <v>129</v>
      </c>
      <c r="Q12" s="2">
        <f t="shared" ref="Q12:S12" si="1">0.15*$K$70</f>
        <v>129</v>
      </c>
      <c r="R12" s="2">
        <f t="shared" si="1"/>
        <v>129</v>
      </c>
      <c r="S12" s="2">
        <f t="shared" si="1"/>
        <v>129</v>
      </c>
      <c r="T12" s="3">
        <f>0.15*$K$70</f>
        <v>129</v>
      </c>
      <c r="U12" s="3">
        <f t="shared" ref="U12:AC12" si="2">0.15*$K$70</f>
        <v>129</v>
      </c>
      <c r="V12" s="3">
        <f t="shared" si="2"/>
        <v>129</v>
      </c>
      <c r="W12" s="3">
        <f t="shared" si="2"/>
        <v>129</v>
      </c>
      <c r="X12" s="3">
        <f t="shared" si="2"/>
        <v>129</v>
      </c>
      <c r="Y12" s="3">
        <f t="shared" si="2"/>
        <v>129</v>
      </c>
      <c r="Z12" s="3">
        <f t="shared" si="2"/>
        <v>129</v>
      </c>
      <c r="AA12" s="3">
        <f t="shared" si="2"/>
        <v>129</v>
      </c>
      <c r="AB12" s="3">
        <f t="shared" si="2"/>
        <v>129</v>
      </c>
      <c r="AC12" s="4">
        <f t="shared" si="2"/>
        <v>129</v>
      </c>
    </row>
    <row r="13" spans="1:29" x14ac:dyDescent="0.25">
      <c r="A13" s="172"/>
      <c r="B13" s="73" t="s">
        <v>43</v>
      </c>
      <c r="C13" s="74"/>
      <c r="D13" s="74"/>
      <c r="E13" s="74"/>
      <c r="F13" s="74"/>
      <c r="G13" s="74"/>
      <c r="H13" s="75"/>
      <c r="I13" s="191"/>
      <c r="J13" s="188"/>
      <c r="K13" s="76"/>
      <c r="L13" s="77"/>
      <c r="M13" s="78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173"/>
    </row>
    <row r="14" spans="1:29" ht="15" customHeight="1" x14ac:dyDescent="0.25">
      <c r="A14" s="174"/>
      <c r="B14" s="80" t="s">
        <v>1</v>
      </c>
      <c r="C14" s="76"/>
      <c r="D14" s="76"/>
      <c r="E14" s="76"/>
      <c r="F14" s="76"/>
      <c r="G14" s="76"/>
      <c r="H14" s="75"/>
      <c r="I14" s="188"/>
      <c r="J14" s="188"/>
      <c r="K14" s="81"/>
      <c r="L14" s="77"/>
      <c r="M14" s="78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98"/>
    </row>
    <row r="15" spans="1:29" x14ac:dyDescent="0.25">
      <c r="A15" s="170"/>
      <c r="B15" s="64"/>
      <c r="C15" s="65"/>
      <c r="D15" s="67"/>
      <c r="E15" s="67"/>
      <c r="F15" s="92"/>
      <c r="G15" s="67"/>
      <c r="H15" s="93"/>
      <c r="I15" s="192"/>
      <c r="J15" s="190"/>
      <c r="K15" s="94"/>
      <c r="L15" s="95"/>
      <c r="M15" s="96"/>
      <c r="N15" s="90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4"/>
      <c r="B16" s="80" t="s">
        <v>2</v>
      </c>
      <c r="C16" s="76"/>
      <c r="D16" s="76"/>
      <c r="E16" s="76"/>
      <c r="F16" s="76"/>
      <c r="G16" s="76"/>
      <c r="H16" s="81"/>
      <c r="I16" s="188"/>
      <c r="J16" s="201"/>
      <c r="K16" s="81"/>
      <c r="L16" s="78"/>
      <c r="M16" s="78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98"/>
    </row>
    <row r="17" spans="1:29" s="91" customFormat="1" x14ac:dyDescent="0.25">
      <c r="A17" s="175"/>
      <c r="B17" s="83"/>
      <c r="C17" s="84"/>
      <c r="D17" s="84"/>
      <c r="E17" s="85"/>
      <c r="F17" s="152"/>
      <c r="G17" s="152"/>
      <c r="H17" s="87"/>
      <c r="I17" s="189"/>
      <c r="J17" s="190"/>
      <c r="K17" s="87"/>
      <c r="L17" s="89"/>
      <c r="M17" s="89"/>
      <c r="N17" s="90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4"/>
      <c r="B18" s="80" t="s">
        <v>3</v>
      </c>
      <c r="C18" s="76"/>
      <c r="D18" s="76"/>
      <c r="E18" s="76"/>
      <c r="F18" s="76"/>
      <c r="G18" s="76"/>
      <c r="H18" s="81"/>
      <c r="I18" s="188"/>
      <c r="J18" s="201"/>
      <c r="K18" s="81"/>
      <c r="L18" s="78"/>
      <c r="M18" s="78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98"/>
    </row>
    <row r="19" spans="1:29" ht="15.75" thickBot="1" x14ac:dyDescent="0.3">
      <c r="A19" s="170"/>
      <c r="B19" s="64"/>
      <c r="C19" s="69"/>
      <c r="D19" s="102"/>
      <c r="E19" s="69"/>
      <c r="F19" s="103"/>
      <c r="G19" s="69"/>
      <c r="H19" s="70"/>
      <c r="I19" s="189"/>
      <c r="J19" s="190"/>
      <c r="K19" s="70"/>
      <c r="L19" s="71"/>
      <c r="M19" s="71"/>
      <c r="N19" s="90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4"/>
      <c r="B20" s="105" t="s">
        <v>0</v>
      </c>
      <c r="C20" s="105"/>
      <c r="D20" s="105"/>
      <c r="E20" s="105"/>
      <c r="F20" s="105"/>
      <c r="G20" s="105"/>
      <c r="H20" s="105"/>
      <c r="I20" s="193"/>
      <c r="J20" s="193">
        <f>SUM(J12:J19)</f>
        <v>1935</v>
      </c>
      <c r="K20" s="105"/>
      <c r="L20" s="106"/>
      <c r="M20" s="106"/>
      <c r="N20" s="107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6"/>
      <c r="B21" s="109"/>
      <c r="C21" s="109"/>
      <c r="D21" s="109"/>
      <c r="E21" s="109"/>
      <c r="F21" s="109"/>
      <c r="G21" s="109"/>
      <c r="H21" s="109"/>
      <c r="I21" s="194"/>
      <c r="J21" s="195"/>
      <c r="K21" s="177"/>
      <c r="L21" s="178"/>
      <c r="M21" s="178"/>
      <c r="N21" s="177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79"/>
    </row>
    <row r="22" spans="1:29" x14ac:dyDescent="0.25">
      <c r="A22" s="239" t="s">
        <v>41</v>
      </c>
      <c r="B22" s="240"/>
      <c r="C22" s="240"/>
      <c r="D22" s="109"/>
      <c r="E22" s="109"/>
      <c r="F22" s="109"/>
      <c r="G22" s="109"/>
      <c r="H22" s="109"/>
      <c r="I22" s="194"/>
      <c r="J22" s="195"/>
      <c r="K22" s="177"/>
      <c r="L22" s="178"/>
      <c r="M22" s="178"/>
      <c r="N22" s="177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79"/>
    </row>
    <row r="23" spans="1:29" x14ac:dyDescent="0.25">
      <c r="A23" s="180"/>
      <c r="B23" s="112"/>
      <c r="C23" s="63" t="s">
        <v>6</v>
      </c>
      <c r="D23" s="63" t="s">
        <v>5</v>
      </c>
      <c r="E23" s="111"/>
      <c r="F23" s="111"/>
      <c r="G23" s="111"/>
      <c r="H23" s="113"/>
      <c r="I23" s="113"/>
      <c r="J23" s="113"/>
      <c r="K23" s="114"/>
      <c r="L23" s="115"/>
      <c r="M23" s="116"/>
      <c r="N23" s="112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2"/>
      <c r="B24" s="73" t="s">
        <v>42</v>
      </c>
      <c r="C24" s="74"/>
      <c r="D24" s="74"/>
      <c r="E24" s="74"/>
      <c r="F24" s="74"/>
      <c r="G24" s="74"/>
      <c r="H24" s="75"/>
      <c r="I24" s="191"/>
      <c r="J24" s="188"/>
      <c r="K24" s="76"/>
      <c r="L24" s="77"/>
      <c r="M24" s="78"/>
      <c r="N24" s="76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98"/>
    </row>
    <row r="25" spans="1:29" x14ac:dyDescent="0.25">
      <c r="A25" s="174"/>
      <c r="B25" s="80" t="s">
        <v>1</v>
      </c>
      <c r="C25" s="76"/>
      <c r="D25" s="76"/>
      <c r="E25" s="76"/>
      <c r="F25" s="76"/>
      <c r="G25" s="76"/>
      <c r="H25" s="75"/>
      <c r="I25" s="188"/>
      <c r="J25" s="188"/>
      <c r="K25" s="81"/>
      <c r="L25" s="77"/>
      <c r="M25" s="78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98"/>
    </row>
    <row r="26" spans="1:29" s="119" customFormat="1" x14ac:dyDescent="0.25">
      <c r="A26" s="170"/>
      <c r="B26" s="64"/>
      <c r="C26" s="65"/>
      <c r="D26" s="65"/>
      <c r="E26" s="65"/>
      <c r="F26" s="65"/>
      <c r="G26" s="65"/>
      <c r="H26" s="117"/>
      <c r="I26" s="189"/>
      <c r="J26" s="189"/>
      <c r="K26" s="70"/>
      <c r="L26" s="118"/>
      <c r="M26" s="71"/>
      <c r="N26" s="70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4"/>
      <c r="B27" s="80" t="s">
        <v>2</v>
      </c>
      <c r="C27" s="76"/>
      <c r="D27" s="76"/>
      <c r="E27" s="76"/>
      <c r="F27" s="76"/>
      <c r="G27" s="76"/>
      <c r="H27" s="81"/>
      <c r="I27" s="188"/>
      <c r="J27" s="188"/>
      <c r="K27" s="81"/>
      <c r="L27" s="78"/>
      <c r="M27" s="78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98"/>
    </row>
    <row r="28" spans="1:29" x14ac:dyDescent="0.25">
      <c r="A28" s="170"/>
      <c r="B28" s="64"/>
      <c r="C28" s="120"/>
      <c r="D28" s="65"/>
      <c r="E28" s="22"/>
      <c r="F28" s="22"/>
      <c r="G28" s="22"/>
      <c r="H28" s="70"/>
      <c r="I28" s="189"/>
      <c r="J28" s="190"/>
      <c r="K28" s="70"/>
      <c r="L28" s="71"/>
      <c r="M28" s="71"/>
      <c r="N28" s="72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4"/>
      <c r="B29" s="80" t="s">
        <v>3</v>
      </c>
      <c r="C29" s="76"/>
      <c r="D29" s="76"/>
      <c r="E29" s="76"/>
      <c r="F29" s="76"/>
      <c r="G29" s="76"/>
      <c r="H29" s="81"/>
      <c r="I29" s="188"/>
      <c r="J29" s="201"/>
      <c r="K29" s="81"/>
      <c r="L29" s="78"/>
      <c r="M29" s="78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98"/>
    </row>
    <row r="30" spans="1:29" x14ac:dyDescent="0.25">
      <c r="A30" s="170"/>
      <c r="B30" s="64"/>
      <c r="C30" s="120"/>
      <c r="D30" s="65"/>
      <c r="E30" s="22"/>
      <c r="F30" s="22"/>
      <c r="G30" s="22"/>
      <c r="H30" s="70"/>
      <c r="I30" s="189"/>
      <c r="J30" s="190"/>
      <c r="K30" s="70"/>
      <c r="L30" s="71"/>
      <c r="M30" s="71"/>
      <c r="N30" s="72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4"/>
      <c r="B31" s="81" t="s">
        <v>44</v>
      </c>
      <c r="C31" s="76"/>
      <c r="D31" s="76"/>
      <c r="E31" s="76"/>
      <c r="F31" s="76"/>
      <c r="G31" s="76"/>
      <c r="H31" s="81"/>
      <c r="I31" s="188"/>
      <c r="J31" s="188"/>
      <c r="K31" s="81"/>
      <c r="L31" s="78"/>
      <c r="M31" s="78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98"/>
    </row>
    <row r="32" spans="1:29" s="119" customFormat="1" x14ac:dyDescent="0.25">
      <c r="A32" s="181"/>
      <c r="B32" s="121" t="s">
        <v>1</v>
      </c>
      <c r="C32" s="122"/>
      <c r="D32" s="122"/>
      <c r="E32" s="122"/>
      <c r="F32" s="122"/>
      <c r="G32" s="122"/>
      <c r="H32" s="123"/>
      <c r="I32" s="196"/>
      <c r="J32" s="196"/>
      <c r="K32" s="123"/>
      <c r="L32" s="124"/>
      <c r="M32" s="12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6"/>
    </row>
    <row r="33" spans="1:29" x14ac:dyDescent="0.25">
      <c r="A33" s="170"/>
      <c r="B33" s="64"/>
      <c r="C33" s="65"/>
      <c r="D33" s="65"/>
      <c r="E33" s="65"/>
      <c r="F33" s="65"/>
      <c r="G33" s="65"/>
      <c r="H33" s="70"/>
      <c r="I33" s="189"/>
      <c r="J33" s="189"/>
      <c r="K33" s="70"/>
      <c r="L33" s="71"/>
      <c r="M33" s="71"/>
      <c r="N33" s="112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19" customFormat="1" x14ac:dyDescent="0.25">
      <c r="A34" s="181"/>
      <c r="B34" s="121" t="s">
        <v>2</v>
      </c>
      <c r="C34" s="122"/>
      <c r="D34" s="122"/>
      <c r="E34" s="122"/>
      <c r="F34" s="122"/>
      <c r="G34" s="122"/>
      <c r="H34" s="123"/>
      <c r="I34" s="196"/>
      <c r="J34" s="196"/>
      <c r="K34" s="123"/>
      <c r="L34" s="124"/>
      <c r="M34" s="124"/>
      <c r="N34" s="127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6"/>
    </row>
    <row r="35" spans="1:29" x14ac:dyDescent="0.25">
      <c r="A35" s="170"/>
      <c r="B35" s="64"/>
      <c r="C35" s="65"/>
      <c r="D35" s="65"/>
      <c r="E35" s="65"/>
      <c r="F35" s="65"/>
      <c r="G35" s="65"/>
      <c r="H35" s="70"/>
      <c r="I35" s="189"/>
      <c r="J35" s="189"/>
      <c r="K35" s="70"/>
      <c r="L35" s="71"/>
      <c r="M35" s="71"/>
      <c r="N35" s="112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19" customFormat="1" x14ac:dyDescent="0.25">
      <c r="A36" s="181"/>
      <c r="B36" s="121" t="s">
        <v>3</v>
      </c>
      <c r="C36" s="122"/>
      <c r="D36" s="122"/>
      <c r="E36" s="122"/>
      <c r="F36" s="122"/>
      <c r="G36" s="122"/>
      <c r="H36" s="123"/>
      <c r="I36" s="196"/>
      <c r="J36" s="196"/>
      <c r="K36" s="123"/>
      <c r="L36" s="124"/>
      <c r="M36" s="124"/>
      <c r="N36" s="127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6"/>
    </row>
    <row r="37" spans="1:29" ht="15.75" thickBot="1" x14ac:dyDescent="0.3">
      <c r="A37" s="182"/>
      <c r="B37" s="128"/>
      <c r="C37" s="129"/>
      <c r="D37" s="129"/>
      <c r="E37" s="129"/>
      <c r="F37" s="129"/>
      <c r="G37" s="129"/>
      <c r="H37" s="130"/>
      <c r="I37" s="197"/>
      <c r="J37" s="197"/>
      <c r="K37" s="130"/>
      <c r="L37" s="131"/>
      <c r="M37" s="131"/>
      <c r="N37" s="132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3"/>
      <c r="B38" s="134" t="s">
        <v>45</v>
      </c>
      <c r="C38" s="135"/>
      <c r="D38" s="135"/>
      <c r="E38" s="135"/>
      <c r="F38" s="135"/>
      <c r="G38" s="135"/>
      <c r="H38" s="136"/>
      <c r="I38" s="198"/>
      <c r="J38" s="198">
        <f>SUM(J24:J37)</f>
        <v>0</v>
      </c>
      <c r="K38" s="136"/>
      <c r="L38" s="137"/>
      <c r="M38" s="137"/>
      <c r="N38" s="107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3"/>
      <c r="B39" s="138"/>
      <c r="C39" s="139"/>
      <c r="D39" s="139"/>
      <c r="E39" s="139"/>
      <c r="F39" s="139"/>
      <c r="G39" s="139"/>
      <c r="H39" s="140"/>
      <c r="I39" s="199"/>
      <c r="J39" s="200"/>
      <c r="K39" s="141"/>
      <c r="L39" s="142"/>
      <c r="M39" s="142"/>
      <c r="N39" s="14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9"/>
    </row>
    <row r="40" spans="1:29" x14ac:dyDescent="0.25">
      <c r="A40" s="239" t="s">
        <v>46</v>
      </c>
      <c r="B40" s="240"/>
      <c r="C40" s="240"/>
      <c r="D40" s="109"/>
      <c r="E40" s="109"/>
      <c r="F40" s="109"/>
      <c r="G40" s="109"/>
      <c r="H40" s="109"/>
      <c r="I40" s="194"/>
      <c r="J40" s="195"/>
      <c r="K40" s="177"/>
      <c r="L40" s="178"/>
      <c r="M40" s="178"/>
      <c r="N40" s="177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7"/>
    </row>
    <row r="41" spans="1:29" x14ac:dyDescent="0.25">
      <c r="A41" s="180"/>
      <c r="B41" s="112"/>
      <c r="C41" s="63" t="s">
        <v>6</v>
      </c>
      <c r="D41" s="63" t="s">
        <v>5</v>
      </c>
      <c r="E41" s="111"/>
      <c r="F41" s="111"/>
      <c r="G41" s="111"/>
      <c r="H41" s="113"/>
      <c r="I41" s="113"/>
      <c r="J41" s="113"/>
      <c r="K41" s="114"/>
      <c r="L41" s="115"/>
      <c r="M41" s="116"/>
      <c r="N41" s="112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2"/>
      <c r="B42" s="73" t="s">
        <v>47</v>
      </c>
      <c r="C42" s="74"/>
      <c r="D42" s="74"/>
      <c r="E42" s="74"/>
      <c r="F42" s="74"/>
      <c r="G42" s="74"/>
      <c r="H42" s="75"/>
      <c r="I42" s="191"/>
      <c r="J42" s="188"/>
      <c r="K42" s="76"/>
      <c r="L42" s="77"/>
      <c r="M42" s="78"/>
      <c r="N42" s="76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x14ac:dyDescent="0.25">
      <c r="A43" s="174"/>
      <c r="B43" s="80" t="s">
        <v>1</v>
      </c>
      <c r="C43" s="76"/>
      <c r="D43" s="76"/>
      <c r="E43" s="76"/>
      <c r="F43" s="76"/>
      <c r="G43" s="76"/>
      <c r="H43" s="75"/>
      <c r="I43" s="188"/>
      <c r="J43" s="188"/>
      <c r="K43" s="81"/>
      <c r="L43" s="77"/>
      <c r="M43" s="78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98"/>
    </row>
    <row r="44" spans="1:29" s="91" customFormat="1" ht="90" x14ac:dyDescent="0.25">
      <c r="A44" s="175"/>
      <c r="B44" s="83"/>
      <c r="C44" s="143" t="s">
        <v>208</v>
      </c>
      <c r="D44" s="236" t="s">
        <v>100</v>
      </c>
      <c r="E44" s="152" t="s">
        <v>80</v>
      </c>
      <c r="F44" s="152" t="s">
        <v>113</v>
      </c>
      <c r="G44" s="152" t="s">
        <v>114</v>
      </c>
      <c r="H44" s="55"/>
      <c r="I44" s="189" t="s">
        <v>208</v>
      </c>
      <c r="J44" s="190">
        <f>SUM(O44:AC44)</f>
        <v>731</v>
      </c>
      <c r="K44" s="87"/>
      <c r="L44" s="89">
        <v>43556</v>
      </c>
      <c r="M44" s="89">
        <v>43830</v>
      </c>
      <c r="N44" s="72" t="s">
        <v>25</v>
      </c>
      <c r="O44" s="1">
        <v>731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175"/>
      <c r="B45" s="83"/>
      <c r="C45" s="156" t="s">
        <v>208</v>
      </c>
      <c r="D45" s="156" t="s">
        <v>176</v>
      </c>
      <c r="E45" s="152" t="s">
        <v>84</v>
      </c>
      <c r="F45" s="152" t="s">
        <v>175</v>
      </c>
      <c r="G45" s="152" t="s">
        <v>177</v>
      </c>
      <c r="H45" s="55"/>
      <c r="I45" s="189" t="s">
        <v>208</v>
      </c>
      <c r="J45" s="190">
        <f t="shared" ref="J45:J50" si="3">SUM(O45:AC45)</f>
        <v>100</v>
      </c>
      <c r="K45" s="87"/>
      <c r="L45" s="89">
        <v>43922</v>
      </c>
      <c r="M45" s="89">
        <v>44196</v>
      </c>
      <c r="N45" s="72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90" x14ac:dyDescent="0.25">
      <c r="A46" s="175"/>
      <c r="B46" s="83"/>
      <c r="C46" s="143" t="s">
        <v>178</v>
      </c>
      <c r="D46" s="88" t="s">
        <v>179</v>
      </c>
      <c r="E46" s="152" t="s">
        <v>80</v>
      </c>
      <c r="F46" s="152" t="s">
        <v>175</v>
      </c>
      <c r="G46" s="152" t="s">
        <v>114</v>
      </c>
      <c r="H46" s="87"/>
      <c r="I46" s="189" t="s">
        <v>208</v>
      </c>
      <c r="J46" s="190">
        <f t="shared" si="3"/>
        <v>453</v>
      </c>
      <c r="K46" s="87"/>
      <c r="L46" s="89">
        <v>44652</v>
      </c>
      <c r="M46" s="89">
        <v>44925</v>
      </c>
      <c r="N46" s="72" t="s">
        <v>26</v>
      </c>
      <c r="O46" s="1"/>
      <c r="P46" s="2"/>
      <c r="Q46" s="2"/>
      <c r="R46" s="2">
        <v>453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286"/>
      <c r="B47" s="83"/>
      <c r="C47" s="143" t="s">
        <v>178</v>
      </c>
      <c r="D47" s="88" t="s">
        <v>180</v>
      </c>
      <c r="E47" s="152" t="s">
        <v>80</v>
      </c>
      <c r="F47" s="152" t="s">
        <v>175</v>
      </c>
      <c r="G47" s="152" t="s">
        <v>114</v>
      </c>
      <c r="H47" s="55"/>
      <c r="I47" s="189" t="s">
        <v>208</v>
      </c>
      <c r="J47" s="190">
        <f t="shared" si="3"/>
        <v>641</v>
      </c>
      <c r="K47" s="87"/>
      <c r="L47" s="89">
        <v>45017</v>
      </c>
      <c r="M47" s="89">
        <v>45291</v>
      </c>
      <c r="N47" s="72" t="s">
        <v>26</v>
      </c>
      <c r="O47" s="1"/>
      <c r="P47" s="2"/>
      <c r="Q47" s="2"/>
      <c r="R47" s="2"/>
      <c r="S47" s="2">
        <v>641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1" customFormat="1" ht="90" x14ac:dyDescent="0.25">
      <c r="A48" s="287"/>
      <c r="B48" s="83"/>
      <c r="C48" s="143" t="s">
        <v>178</v>
      </c>
      <c r="D48" s="88" t="s">
        <v>180</v>
      </c>
      <c r="E48" s="152" t="s">
        <v>80</v>
      </c>
      <c r="F48" s="152" t="s">
        <v>175</v>
      </c>
      <c r="G48" s="152" t="s">
        <v>114</v>
      </c>
      <c r="H48" s="55"/>
      <c r="I48" s="189" t="s">
        <v>208</v>
      </c>
      <c r="J48" s="190">
        <f t="shared" si="3"/>
        <v>641</v>
      </c>
      <c r="K48" s="87"/>
      <c r="L48" s="89">
        <v>45383</v>
      </c>
      <c r="M48" s="89">
        <v>45657</v>
      </c>
      <c r="N48" s="72" t="s">
        <v>27</v>
      </c>
      <c r="O48" s="1"/>
      <c r="P48" s="2"/>
      <c r="Q48" s="2"/>
      <c r="R48" s="2"/>
      <c r="S48" s="2"/>
      <c r="T48" s="3">
        <v>641</v>
      </c>
      <c r="U48" s="3"/>
      <c r="V48" s="3"/>
      <c r="W48" s="3"/>
      <c r="X48" s="3"/>
      <c r="Y48" s="3"/>
      <c r="Z48" s="3"/>
      <c r="AA48" s="3"/>
      <c r="AB48" s="3"/>
      <c r="AC48" s="4"/>
    </row>
    <row r="49" spans="1:29" s="91" customFormat="1" ht="90" x14ac:dyDescent="0.25">
      <c r="A49" s="175"/>
      <c r="B49" s="83"/>
      <c r="C49" s="143" t="s">
        <v>208</v>
      </c>
      <c r="D49" s="88" t="s">
        <v>165</v>
      </c>
      <c r="E49" s="152" t="s">
        <v>80</v>
      </c>
      <c r="F49" s="152" t="s">
        <v>175</v>
      </c>
      <c r="G49" s="152" t="s">
        <v>114</v>
      </c>
      <c r="H49" s="55"/>
      <c r="I49" s="189" t="s">
        <v>208</v>
      </c>
      <c r="J49" s="190">
        <f>SUM(O49:AC49)</f>
        <v>102580</v>
      </c>
      <c r="K49" s="87"/>
      <c r="L49" s="89">
        <v>45383</v>
      </c>
      <c r="M49" s="89">
        <v>48944</v>
      </c>
      <c r="N49" s="72" t="s">
        <v>27</v>
      </c>
      <c r="O49" s="1"/>
      <c r="P49" s="2"/>
      <c r="Q49" s="2"/>
      <c r="R49" s="2"/>
      <c r="S49" s="2"/>
      <c r="T49" s="3">
        <v>10258</v>
      </c>
      <c r="U49" s="3">
        <v>10258</v>
      </c>
      <c r="V49" s="3">
        <v>10258</v>
      </c>
      <c r="W49" s="3">
        <v>10258</v>
      </c>
      <c r="X49" s="3">
        <v>10258</v>
      </c>
      <c r="Y49" s="3">
        <v>10258</v>
      </c>
      <c r="Z49" s="3">
        <v>10258</v>
      </c>
      <c r="AA49" s="3">
        <v>10258</v>
      </c>
      <c r="AB49" s="3">
        <v>10258</v>
      </c>
      <c r="AC49" s="4">
        <v>10258</v>
      </c>
    </row>
    <row r="50" spans="1:29" s="91" customFormat="1" ht="90" x14ac:dyDescent="0.25">
      <c r="A50" s="175"/>
      <c r="B50" s="83"/>
      <c r="C50" s="156" t="s">
        <v>208</v>
      </c>
      <c r="D50" s="156" t="s">
        <v>176</v>
      </c>
      <c r="E50" s="152" t="s">
        <v>84</v>
      </c>
      <c r="F50" s="152" t="s">
        <v>175</v>
      </c>
      <c r="G50" s="152" t="s">
        <v>177</v>
      </c>
      <c r="H50" s="55"/>
      <c r="I50" s="189" t="s">
        <v>208</v>
      </c>
      <c r="J50" s="190">
        <f t="shared" si="3"/>
        <v>121</v>
      </c>
      <c r="K50" s="87"/>
      <c r="L50" s="89">
        <v>47209</v>
      </c>
      <c r="M50" s="89">
        <v>47483</v>
      </c>
      <c r="N50" s="72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>
        <v>121</v>
      </c>
      <c r="Z50" s="3"/>
      <c r="AA50" s="3"/>
      <c r="AB50" s="3"/>
      <c r="AC50" s="4"/>
    </row>
    <row r="51" spans="1:29" s="119" customFormat="1" x14ac:dyDescent="0.25">
      <c r="A51" s="170"/>
      <c r="B51" s="64"/>
      <c r="C51" s="65"/>
      <c r="D51" s="65"/>
      <c r="E51" s="65"/>
      <c r="F51" s="65"/>
      <c r="G51" s="65"/>
      <c r="H51" s="117"/>
      <c r="I51" s="189"/>
      <c r="J51" s="189"/>
      <c r="K51" s="70"/>
      <c r="L51" s="118"/>
      <c r="M51" s="71"/>
      <c r="N51" s="70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4"/>
      <c r="B52" s="80" t="s">
        <v>2</v>
      </c>
      <c r="C52" s="76"/>
      <c r="D52" s="76"/>
      <c r="E52" s="76"/>
      <c r="F52" s="76"/>
      <c r="G52" s="76"/>
      <c r="H52" s="81"/>
      <c r="I52" s="188"/>
      <c r="J52" s="188"/>
      <c r="K52" s="81"/>
      <c r="L52" s="78"/>
      <c r="M52" s="78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98"/>
    </row>
    <row r="53" spans="1:29" x14ac:dyDescent="0.25">
      <c r="A53" s="170"/>
      <c r="B53" s="64"/>
      <c r="C53" s="120"/>
      <c r="D53" s="65"/>
      <c r="E53" s="22"/>
      <c r="F53" s="22"/>
      <c r="G53" s="22"/>
      <c r="H53" s="70"/>
      <c r="I53" s="189"/>
      <c r="J53" s="190"/>
      <c r="K53" s="70"/>
      <c r="L53" s="71"/>
      <c r="M53" s="71"/>
      <c r="N53" s="7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4"/>
      <c r="B54" s="80" t="s">
        <v>3</v>
      </c>
      <c r="C54" s="76"/>
      <c r="D54" s="76"/>
      <c r="E54" s="76"/>
      <c r="F54" s="76"/>
      <c r="G54" s="76"/>
      <c r="H54" s="81"/>
      <c r="I54" s="188"/>
      <c r="J54" s="201"/>
      <c r="K54" s="81"/>
      <c r="L54" s="78"/>
      <c r="M54" s="78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98"/>
    </row>
    <row r="55" spans="1:29" x14ac:dyDescent="0.25">
      <c r="A55" s="170"/>
      <c r="B55" s="64"/>
      <c r="C55" s="120"/>
      <c r="D55" s="65"/>
      <c r="E55" s="22"/>
      <c r="F55" s="22"/>
      <c r="G55" s="22"/>
      <c r="H55" s="70"/>
      <c r="I55" s="189"/>
      <c r="J55" s="190"/>
      <c r="K55" s="70"/>
      <c r="L55" s="71"/>
      <c r="M55" s="71"/>
      <c r="N55" s="7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4"/>
      <c r="B56" s="81" t="s">
        <v>48</v>
      </c>
      <c r="C56" s="76"/>
      <c r="D56" s="76"/>
      <c r="E56" s="76"/>
      <c r="F56" s="76"/>
      <c r="G56" s="76"/>
      <c r="H56" s="81"/>
      <c r="I56" s="188"/>
      <c r="J56" s="188"/>
      <c r="K56" s="81"/>
      <c r="L56" s="78"/>
      <c r="M56" s="78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98"/>
    </row>
    <row r="57" spans="1:29" s="119" customFormat="1" x14ac:dyDescent="0.25">
      <c r="A57" s="181"/>
      <c r="B57" s="121" t="s">
        <v>1</v>
      </c>
      <c r="C57" s="122"/>
      <c r="D57" s="122"/>
      <c r="E57" s="122"/>
      <c r="F57" s="122"/>
      <c r="G57" s="122"/>
      <c r="H57" s="123"/>
      <c r="I57" s="196"/>
      <c r="J57" s="196"/>
      <c r="K57" s="123"/>
      <c r="L57" s="124"/>
      <c r="M57" s="124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6"/>
    </row>
    <row r="58" spans="1:29" x14ac:dyDescent="0.25">
      <c r="A58" s="170"/>
      <c r="B58" s="64"/>
      <c r="C58" s="65"/>
      <c r="D58" s="65"/>
      <c r="E58" s="65"/>
      <c r="F58" s="65"/>
      <c r="G58" s="65"/>
      <c r="H58" s="70"/>
      <c r="I58" s="189"/>
      <c r="J58" s="189"/>
      <c r="K58" s="70"/>
      <c r="L58" s="71"/>
      <c r="M58" s="71"/>
      <c r="N58" s="11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9" customFormat="1" x14ac:dyDescent="0.25">
      <c r="A59" s="181"/>
      <c r="B59" s="121" t="s">
        <v>2</v>
      </c>
      <c r="C59" s="122"/>
      <c r="D59" s="122"/>
      <c r="E59" s="122"/>
      <c r="F59" s="122"/>
      <c r="G59" s="122"/>
      <c r="H59" s="123"/>
      <c r="I59" s="196"/>
      <c r="J59" s="196"/>
      <c r="K59" s="123"/>
      <c r="L59" s="124"/>
      <c r="M59" s="124"/>
      <c r="N59" s="127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6"/>
    </row>
    <row r="60" spans="1:29" x14ac:dyDescent="0.25">
      <c r="A60" s="170"/>
      <c r="B60" s="64"/>
      <c r="C60" s="65"/>
      <c r="D60" s="65"/>
      <c r="E60" s="65"/>
      <c r="F60" s="65"/>
      <c r="G60" s="65"/>
      <c r="H60" s="70"/>
      <c r="I60" s="189"/>
      <c r="J60" s="189"/>
      <c r="K60" s="70"/>
      <c r="L60" s="71"/>
      <c r="M60" s="71"/>
      <c r="N60" s="112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9" customFormat="1" x14ac:dyDescent="0.25">
      <c r="A61" s="181"/>
      <c r="B61" s="121" t="s">
        <v>3</v>
      </c>
      <c r="C61" s="122"/>
      <c r="D61" s="122"/>
      <c r="E61" s="122"/>
      <c r="F61" s="122"/>
      <c r="G61" s="122"/>
      <c r="H61" s="123"/>
      <c r="I61" s="196"/>
      <c r="J61" s="196"/>
      <c r="K61" s="123"/>
      <c r="L61" s="124"/>
      <c r="M61" s="124"/>
      <c r="N61" s="127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6"/>
    </row>
    <row r="62" spans="1:29" x14ac:dyDescent="0.25">
      <c r="A62" s="170"/>
      <c r="B62" s="64"/>
      <c r="C62" s="65"/>
      <c r="D62" s="65"/>
      <c r="E62" s="65"/>
      <c r="F62" s="65"/>
      <c r="G62" s="65"/>
      <c r="H62" s="70"/>
      <c r="I62" s="189"/>
      <c r="J62" s="189"/>
      <c r="K62" s="70"/>
      <c r="L62" s="71"/>
      <c r="M62" s="71"/>
      <c r="N62" s="112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4"/>
      <c r="B63" s="81" t="s">
        <v>49</v>
      </c>
      <c r="C63" s="76"/>
      <c r="D63" s="76"/>
      <c r="E63" s="76"/>
      <c r="F63" s="76"/>
      <c r="G63" s="76"/>
      <c r="H63" s="81"/>
      <c r="I63" s="188"/>
      <c r="J63" s="188"/>
      <c r="K63" s="81"/>
      <c r="L63" s="78"/>
      <c r="M63" s="78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98"/>
    </row>
    <row r="64" spans="1:29" s="119" customFormat="1" x14ac:dyDescent="0.25">
      <c r="A64" s="181"/>
      <c r="B64" s="121" t="s">
        <v>1</v>
      </c>
      <c r="C64" s="122"/>
      <c r="D64" s="122"/>
      <c r="E64" s="122"/>
      <c r="F64" s="122"/>
      <c r="G64" s="122"/>
      <c r="H64" s="123"/>
      <c r="I64" s="196"/>
      <c r="J64" s="196"/>
      <c r="K64" s="123"/>
      <c r="L64" s="124"/>
      <c r="M64" s="124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6"/>
    </row>
    <row r="65" spans="1:29" x14ac:dyDescent="0.25">
      <c r="A65" s="170"/>
      <c r="B65" s="64"/>
      <c r="C65" s="65"/>
      <c r="D65" s="65"/>
      <c r="E65" s="65"/>
      <c r="F65" s="65"/>
      <c r="G65" s="65"/>
      <c r="H65" s="70"/>
      <c r="I65" s="189"/>
      <c r="J65" s="189"/>
      <c r="K65" s="70"/>
      <c r="L65" s="71"/>
      <c r="M65" s="71"/>
      <c r="N65" s="11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19" customFormat="1" x14ac:dyDescent="0.25">
      <c r="A66" s="181"/>
      <c r="B66" s="121" t="s">
        <v>2</v>
      </c>
      <c r="C66" s="122"/>
      <c r="D66" s="122"/>
      <c r="E66" s="122"/>
      <c r="F66" s="122"/>
      <c r="G66" s="122"/>
      <c r="H66" s="123"/>
      <c r="I66" s="196"/>
      <c r="J66" s="196"/>
      <c r="K66" s="123"/>
      <c r="L66" s="124"/>
      <c r="M66" s="124"/>
      <c r="N66" s="127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6"/>
    </row>
    <row r="67" spans="1:29" x14ac:dyDescent="0.25">
      <c r="A67" s="170"/>
      <c r="B67" s="64"/>
      <c r="C67" s="65"/>
      <c r="D67" s="65"/>
      <c r="E67" s="65"/>
      <c r="F67" s="65"/>
      <c r="G67" s="65"/>
      <c r="H67" s="70"/>
      <c r="I67" s="189"/>
      <c r="J67" s="189"/>
      <c r="K67" s="70"/>
      <c r="L67" s="71"/>
      <c r="M67" s="71"/>
      <c r="N67" s="112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9" customFormat="1" x14ac:dyDescent="0.25">
      <c r="A68" s="181"/>
      <c r="B68" s="121" t="s">
        <v>3</v>
      </c>
      <c r="C68" s="122"/>
      <c r="D68" s="122"/>
      <c r="E68" s="122"/>
      <c r="F68" s="122"/>
      <c r="G68" s="122"/>
      <c r="H68" s="123"/>
      <c r="I68" s="196"/>
      <c r="J68" s="196"/>
      <c r="K68" s="123"/>
      <c r="L68" s="124"/>
      <c r="M68" s="124"/>
      <c r="N68" s="127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6"/>
    </row>
    <row r="69" spans="1:29" ht="15.75" thickBot="1" x14ac:dyDescent="0.3">
      <c r="A69" s="170"/>
      <c r="B69" s="159"/>
      <c r="C69" s="65"/>
      <c r="D69" s="65"/>
      <c r="E69" s="65"/>
      <c r="F69" s="65"/>
      <c r="G69" s="65"/>
      <c r="H69" s="70"/>
      <c r="I69" s="189"/>
      <c r="J69" s="189"/>
      <c r="K69" s="70"/>
      <c r="L69" s="71"/>
      <c r="M69" s="71"/>
      <c r="N69" s="112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2" customFormat="1" ht="15.75" thickBot="1" x14ac:dyDescent="0.3">
      <c r="A70" s="160"/>
      <c r="B70" s="105" t="s">
        <v>0</v>
      </c>
      <c r="C70" s="105"/>
      <c r="D70" s="105"/>
      <c r="E70" s="105"/>
      <c r="F70" s="105"/>
      <c r="G70" s="105"/>
      <c r="H70" s="105"/>
      <c r="I70" s="193"/>
      <c r="J70" s="193">
        <f>SUM(J42:J69)</f>
        <v>105267</v>
      </c>
      <c r="K70" s="202">
        <v>860</v>
      </c>
      <c r="L70" s="105"/>
      <c r="M70" s="105"/>
      <c r="N70" s="161"/>
      <c r="O70" s="16">
        <f t="shared" ref="O70:AC70" si="4">SUM(O12:O69)</f>
        <v>860</v>
      </c>
      <c r="P70" s="17">
        <f t="shared" si="4"/>
        <v>229</v>
      </c>
      <c r="Q70" s="17">
        <f t="shared" si="4"/>
        <v>129</v>
      </c>
      <c r="R70" s="17">
        <f t="shared" si="4"/>
        <v>582</v>
      </c>
      <c r="S70" s="17">
        <f t="shared" si="4"/>
        <v>770</v>
      </c>
      <c r="T70" s="18">
        <f t="shared" si="4"/>
        <v>11028</v>
      </c>
      <c r="U70" s="18">
        <f t="shared" si="4"/>
        <v>10387</v>
      </c>
      <c r="V70" s="18">
        <f t="shared" si="4"/>
        <v>10387</v>
      </c>
      <c r="W70" s="18">
        <f t="shared" si="4"/>
        <v>10387</v>
      </c>
      <c r="X70" s="18">
        <f t="shared" si="4"/>
        <v>10387</v>
      </c>
      <c r="Y70" s="18">
        <f t="shared" si="4"/>
        <v>10508</v>
      </c>
      <c r="Z70" s="18">
        <f t="shared" si="4"/>
        <v>10387</v>
      </c>
      <c r="AA70" s="18">
        <f t="shared" si="4"/>
        <v>10387</v>
      </c>
      <c r="AB70" s="18">
        <f t="shared" si="4"/>
        <v>10387</v>
      </c>
      <c r="AC70" s="19">
        <f t="shared" si="4"/>
        <v>10387</v>
      </c>
    </row>
    <row r="71" spans="1:29" ht="15.75" x14ac:dyDescent="0.25">
      <c r="A71" s="108"/>
      <c r="B71" s="109"/>
      <c r="C71" s="109"/>
      <c r="D71" s="109"/>
      <c r="E71" s="109"/>
      <c r="F71" s="109"/>
      <c r="G71" s="109"/>
      <c r="H71" s="109"/>
      <c r="I71" s="110"/>
      <c r="K71" s="163" t="s">
        <v>252</v>
      </c>
    </row>
    <row r="72" spans="1:29" s="62" customFormat="1" ht="15.75" x14ac:dyDescent="0.25">
      <c r="K72" s="165"/>
    </row>
    <row r="73" spans="1:29" s="62" customFormat="1" ht="60" x14ac:dyDescent="0.25">
      <c r="A73" s="5"/>
      <c r="B73" s="6" t="s">
        <v>34</v>
      </c>
      <c r="C73" s="7" t="s">
        <v>35</v>
      </c>
      <c r="K73" s="165"/>
    </row>
    <row r="74" spans="1:29" s="62" customFormat="1" ht="15.75" x14ac:dyDescent="0.25">
      <c r="A74" s="8" t="s">
        <v>36</v>
      </c>
      <c r="B74" s="9" t="s">
        <v>253</v>
      </c>
      <c r="C74" s="10">
        <f>K70</f>
        <v>860</v>
      </c>
      <c r="K74" s="165"/>
    </row>
    <row r="75" spans="1:29" s="62" customFormat="1" ht="15.75" x14ac:dyDescent="0.25">
      <c r="A75" s="8" t="s">
        <v>37</v>
      </c>
      <c r="B75" s="9" t="s">
        <v>254</v>
      </c>
      <c r="C75" s="10">
        <f>C74*4</f>
        <v>3440</v>
      </c>
      <c r="K75" s="165"/>
    </row>
    <row r="76" spans="1:29" s="62" customFormat="1" ht="15.75" thickBot="1" x14ac:dyDescent="0.3">
      <c r="A76" s="11" t="s">
        <v>38</v>
      </c>
      <c r="B76" s="12" t="s">
        <v>255</v>
      </c>
      <c r="C76" s="13">
        <f>C74*10</f>
        <v>8600</v>
      </c>
    </row>
    <row r="77" spans="1:29" s="62" customFormat="1" x14ac:dyDescent="0.25">
      <c r="A77" s="14"/>
      <c r="B77" s="15"/>
      <c r="C77" s="15"/>
    </row>
    <row r="79" spans="1:29" x14ac:dyDescent="0.25">
      <c r="B79" s="167"/>
    </row>
    <row r="80" spans="1:29" x14ac:dyDescent="0.25">
      <c r="B80" s="168"/>
    </row>
    <row r="81" spans="2:2" x14ac:dyDescent="0.25">
      <c r="B81" s="168"/>
    </row>
    <row r="82" spans="2:2" x14ac:dyDescent="0.25">
      <c r="B82" s="168"/>
    </row>
    <row r="83" spans="2:2" x14ac:dyDescent="0.25">
      <c r="B83" s="168"/>
    </row>
    <row r="85" spans="2:2" x14ac:dyDescent="0.25">
      <c r="B85" s="169"/>
    </row>
    <row r="93" spans="2:2" x14ac:dyDescent="0.25">
      <c r="B93" s="169"/>
    </row>
  </sheetData>
  <mergeCells count="51">
    <mergeCell ref="A47:A4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8"/>
  <sheetViews>
    <sheetView topLeftCell="A135" zoomScale="62" zoomScaleNormal="62" workbookViewId="0">
      <selection activeCell="A115" sqref="A115"/>
    </sheetView>
  </sheetViews>
  <sheetFormatPr defaultRowHeight="15" x14ac:dyDescent="0.25"/>
  <cols>
    <col min="1" max="1" width="8.7109375" style="60" customWidth="1"/>
    <col min="2" max="2" width="43" style="60" customWidth="1"/>
    <col min="3" max="3" width="26.7109375" style="60" customWidth="1"/>
    <col min="4" max="4" width="45.7109375" style="60" customWidth="1"/>
    <col min="5" max="5" width="20" style="60" customWidth="1"/>
    <col min="6" max="6" width="25.7109375" style="60" customWidth="1"/>
    <col min="7" max="7" width="20" style="60" customWidth="1"/>
    <col min="8" max="8" width="17.28515625" style="60" customWidth="1"/>
    <col min="9" max="9" width="18.7109375" style="60" customWidth="1"/>
    <col min="10" max="13" width="14" style="60" customWidth="1"/>
    <col min="14" max="14" width="15.85546875" style="60" customWidth="1"/>
    <col min="15" max="15" width="13.140625" style="60" bestFit="1" customWidth="1"/>
    <col min="16" max="16" width="9.140625" style="60"/>
    <col min="17" max="18" width="9.140625" style="164"/>
    <col min="19" max="16384" width="9.140625" style="60"/>
  </cols>
  <sheetData>
    <row r="1" spans="1:29" x14ac:dyDescent="0.25">
      <c r="A1" s="252" t="s">
        <v>251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4"/>
    </row>
    <row r="2" spans="1:29" x14ac:dyDescent="0.25">
      <c r="A2" s="255" t="s">
        <v>23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7"/>
    </row>
    <row r="3" spans="1:29" ht="60.75" customHeight="1" x14ac:dyDescent="0.25">
      <c r="A3" s="241" t="s">
        <v>7</v>
      </c>
      <c r="B3" s="242"/>
      <c r="C3" s="242"/>
      <c r="D3" s="242"/>
      <c r="E3" s="242"/>
      <c r="F3" s="242"/>
      <c r="G3" s="242"/>
      <c r="H3" s="242"/>
      <c r="I3" s="242"/>
      <c r="J3" s="242"/>
      <c r="K3" s="291" t="s">
        <v>257</v>
      </c>
      <c r="L3" s="292"/>
      <c r="M3" s="292"/>
      <c r="N3" s="292"/>
      <c r="O3" s="292"/>
      <c r="P3" s="292"/>
      <c r="Q3" s="293"/>
      <c r="R3" s="244" t="s">
        <v>239</v>
      </c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51"/>
    </row>
    <row r="4" spans="1:29" x14ac:dyDescent="0.25">
      <c r="A4" s="241" t="s">
        <v>8</v>
      </c>
      <c r="B4" s="242"/>
      <c r="C4" s="242"/>
      <c r="D4" s="242"/>
      <c r="E4" s="242"/>
      <c r="F4" s="242"/>
      <c r="G4" s="242"/>
      <c r="H4" s="242"/>
      <c r="I4" s="242"/>
      <c r="J4" s="242"/>
      <c r="K4" s="243" t="s">
        <v>24</v>
      </c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51"/>
    </row>
    <row r="5" spans="1:29" x14ac:dyDescent="0.25">
      <c r="A5" s="241" t="s">
        <v>22</v>
      </c>
      <c r="B5" s="242"/>
      <c r="C5" s="242"/>
      <c r="D5" s="242"/>
      <c r="E5" s="242"/>
      <c r="F5" s="242"/>
      <c r="G5" s="242"/>
      <c r="H5" s="242"/>
      <c r="I5" s="242"/>
      <c r="J5" s="242"/>
      <c r="K5" s="244" t="s">
        <v>39</v>
      </c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51"/>
    </row>
    <row r="6" spans="1:29" x14ac:dyDescent="0.25">
      <c r="A6" s="241" t="s">
        <v>9</v>
      </c>
      <c r="B6" s="242"/>
      <c r="C6" s="242"/>
      <c r="D6" s="242"/>
      <c r="E6" s="242"/>
      <c r="F6" s="242"/>
      <c r="G6" s="242"/>
      <c r="H6" s="242"/>
      <c r="I6" s="242"/>
      <c r="J6" s="242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51"/>
    </row>
    <row r="7" spans="1:29" x14ac:dyDescent="0.25">
      <c r="A7" s="241" t="s">
        <v>10</v>
      </c>
      <c r="B7" s="242"/>
      <c r="C7" s="242"/>
      <c r="D7" s="242"/>
      <c r="E7" s="242"/>
      <c r="F7" s="242"/>
      <c r="G7" s="242"/>
      <c r="H7" s="242"/>
      <c r="I7" s="242"/>
      <c r="J7" s="242"/>
      <c r="K7" s="244" t="s">
        <v>57</v>
      </c>
      <c r="L7" s="244"/>
      <c r="M7" s="244"/>
      <c r="N7" s="244"/>
      <c r="O7" s="244"/>
      <c r="P7" s="244"/>
      <c r="Q7" s="244"/>
      <c r="R7" s="244" t="s">
        <v>76</v>
      </c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51"/>
    </row>
    <row r="8" spans="1:29" x14ac:dyDescent="0.25">
      <c r="A8" s="245" t="s">
        <v>40</v>
      </c>
      <c r="B8" s="246"/>
      <c r="C8" s="24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38"/>
      <c r="R8" s="38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2" customFormat="1" ht="30" customHeight="1" x14ac:dyDescent="0.25">
      <c r="A9" s="260" t="s">
        <v>11</v>
      </c>
      <c r="B9" s="265" t="s">
        <v>28</v>
      </c>
      <c r="C9" s="266"/>
      <c r="D9" s="267"/>
      <c r="E9" s="263" t="s">
        <v>29</v>
      </c>
      <c r="F9" s="271"/>
      <c r="G9" s="272"/>
      <c r="H9" s="273" t="s">
        <v>12</v>
      </c>
      <c r="I9" s="273" t="s">
        <v>13</v>
      </c>
      <c r="J9" s="61" t="s">
        <v>14</v>
      </c>
      <c r="K9" s="273" t="s">
        <v>250</v>
      </c>
      <c r="L9" s="273" t="s">
        <v>15</v>
      </c>
      <c r="M9" s="273"/>
      <c r="N9" s="61" t="s">
        <v>16</v>
      </c>
      <c r="O9" s="273" t="s">
        <v>17</v>
      </c>
      <c r="P9" s="273"/>
      <c r="Q9" s="273"/>
      <c r="R9" s="273"/>
      <c r="S9" s="273"/>
      <c r="T9" s="273"/>
      <c r="U9" s="273"/>
      <c r="V9" s="273"/>
      <c r="W9" s="273"/>
      <c r="X9" s="273"/>
      <c r="Y9" s="273"/>
      <c r="Z9" s="273"/>
      <c r="AA9" s="273"/>
      <c r="AB9" s="273"/>
      <c r="AC9" s="283"/>
    </row>
    <row r="10" spans="1:29" s="62" customFormat="1" ht="30" customHeight="1" x14ac:dyDescent="0.25">
      <c r="A10" s="261"/>
      <c r="B10" s="268"/>
      <c r="C10" s="269"/>
      <c r="D10" s="270"/>
      <c r="E10" s="263" t="s">
        <v>30</v>
      </c>
      <c r="F10" s="263" t="s">
        <v>31</v>
      </c>
      <c r="G10" s="263" t="s">
        <v>32</v>
      </c>
      <c r="H10" s="273"/>
      <c r="I10" s="273"/>
      <c r="J10" s="277" t="s">
        <v>18</v>
      </c>
      <c r="K10" s="273"/>
      <c r="L10" s="247" t="s">
        <v>19</v>
      </c>
      <c r="M10" s="247" t="s">
        <v>20</v>
      </c>
      <c r="N10" s="275" t="s">
        <v>21</v>
      </c>
      <c r="O10" s="279">
        <v>1</v>
      </c>
      <c r="P10" s="249">
        <v>2</v>
      </c>
      <c r="Q10" s="294">
        <v>3</v>
      </c>
      <c r="R10" s="296">
        <v>4</v>
      </c>
      <c r="S10" s="249">
        <v>5</v>
      </c>
      <c r="T10" s="258">
        <v>6</v>
      </c>
      <c r="U10" s="258">
        <v>7</v>
      </c>
      <c r="V10" s="258">
        <v>8</v>
      </c>
      <c r="W10" s="258">
        <v>9</v>
      </c>
      <c r="X10" s="258">
        <v>10</v>
      </c>
      <c r="Y10" s="258">
        <v>11</v>
      </c>
      <c r="Z10" s="258">
        <v>12</v>
      </c>
      <c r="AA10" s="258">
        <v>13</v>
      </c>
      <c r="AB10" s="258">
        <v>14</v>
      </c>
      <c r="AC10" s="281">
        <v>15</v>
      </c>
    </row>
    <row r="11" spans="1:29" s="62" customFormat="1" ht="15.75" customHeight="1" thickBot="1" x14ac:dyDescent="0.3">
      <c r="A11" s="262"/>
      <c r="B11" s="63" t="s">
        <v>4</v>
      </c>
      <c r="C11" s="63" t="s">
        <v>6</v>
      </c>
      <c r="D11" s="63" t="s">
        <v>5</v>
      </c>
      <c r="E11" s="264"/>
      <c r="F11" s="264"/>
      <c r="G11" s="264"/>
      <c r="H11" s="274"/>
      <c r="I11" s="274"/>
      <c r="J11" s="278"/>
      <c r="K11" s="274"/>
      <c r="L11" s="248"/>
      <c r="M11" s="248"/>
      <c r="N11" s="276"/>
      <c r="O11" s="280"/>
      <c r="P11" s="250"/>
      <c r="Q11" s="295"/>
      <c r="R11" s="297"/>
      <c r="S11" s="250"/>
      <c r="T11" s="259"/>
      <c r="U11" s="259"/>
      <c r="V11" s="259"/>
      <c r="W11" s="259"/>
      <c r="X11" s="259"/>
      <c r="Y11" s="259"/>
      <c r="Z11" s="259"/>
      <c r="AA11" s="259"/>
      <c r="AB11" s="259"/>
      <c r="AC11" s="282"/>
    </row>
    <row r="12" spans="1:29" ht="30" x14ac:dyDescent="0.25">
      <c r="A12" s="170">
        <v>1</v>
      </c>
      <c r="B12" s="64"/>
      <c r="C12" s="65"/>
      <c r="D12" s="66" t="s">
        <v>164</v>
      </c>
      <c r="E12" s="67"/>
      <c r="F12" s="68" t="s">
        <v>33</v>
      </c>
      <c r="G12" s="69"/>
      <c r="H12" s="70"/>
      <c r="I12" s="189" t="s">
        <v>58</v>
      </c>
      <c r="J12" s="190">
        <f t="shared" ref="J12:J21" si="0">SUM(O12:AC12)</f>
        <v>2058.75</v>
      </c>
      <c r="K12" s="70"/>
      <c r="L12" s="89">
        <v>43466</v>
      </c>
      <c r="M12" s="89">
        <v>48944</v>
      </c>
      <c r="N12" s="72"/>
      <c r="O12" s="1">
        <f>Babosdöbréte!O12</f>
        <v>137.25</v>
      </c>
      <c r="P12" s="2">
        <f>Babosdöbréte!P12</f>
        <v>137.25</v>
      </c>
      <c r="Q12" s="37">
        <f>Babosdöbréte!Q12</f>
        <v>137.25</v>
      </c>
      <c r="R12" s="37">
        <f>Babosdöbréte!R12</f>
        <v>137.25</v>
      </c>
      <c r="S12" s="2">
        <f>Babosdöbréte!S12</f>
        <v>137.25</v>
      </c>
      <c r="T12" s="3">
        <f>Babosdöbréte!T12</f>
        <v>137.25</v>
      </c>
      <c r="U12" s="3">
        <f>Babosdöbréte!U12</f>
        <v>137.25</v>
      </c>
      <c r="V12" s="3">
        <f>Babosdöbréte!V12</f>
        <v>137.25</v>
      </c>
      <c r="W12" s="3">
        <f>Babosdöbréte!W12</f>
        <v>137.25</v>
      </c>
      <c r="X12" s="3">
        <f>Babosdöbréte!X12</f>
        <v>137.25</v>
      </c>
      <c r="Y12" s="3">
        <f>Babosdöbréte!Y12</f>
        <v>137.25</v>
      </c>
      <c r="Z12" s="3">
        <f>Babosdöbréte!Z12</f>
        <v>137.25</v>
      </c>
      <c r="AA12" s="3">
        <f>Babosdöbréte!AA12</f>
        <v>137.25</v>
      </c>
      <c r="AB12" s="3">
        <f>Babosdöbréte!AB12</f>
        <v>137.25</v>
      </c>
      <c r="AC12" s="4">
        <f>Babosdöbréte!AC12</f>
        <v>137.25</v>
      </c>
    </row>
    <row r="13" spans="1:29" ht="30" x14ac:dyDescent="0.25">
      <c r="A13" s="170">
        <v>1</v>
      </c>
      <c r="B13" s="64"/>
      <c r="C13" s="65"/>
      <c r="D13" s="66" t="s">
        <v>164</v>
      </c>
      <c r="E13" s="67"/>
      <c r="F13" s="68" t="s">
        <v>33</v>
      </c>
      <c r="G13" s="69"/>
      <c r="H13" s="70"/>
      <c r="I13" s="189" t="s">
        <v>60</v>
      </c>
      <c r="J13" s="190">
        <f t="shared" si="0"/>
        <v>7944.7499999999973</v>
      </c>
      <c r="K13" s="70"/>
      <c r="L13" s="89">
        <v>43466</v>
      </c>
      <c r="M13" s="89">
        <v>48944</v>
      </c>
      <c r="N13" s="72"/>
      <c r="O13" s="1">
        <f>Bocfölde!O12</f>
        <v>529.65</v>
      </c>
      <c r="P13" s="2">
        <f>Bocfölde!P12</f>
        <v>529.65</v>
      </c>
      <c r="Q13" s="37">
        <f>Bocfölde!Q12</f>
        <v>529.65</v>
      </c>
      <c r="R13" s="37">
        <f>Bocfölde!R12</f>
        <v>529.65</v>
      </c>
      <c r="S13" s="2">
        <f>Bocfölde!S12</f>
        <v>529.65</v>
      </c>
      <c r="T13" s="3">
        <f>Bocfölde!T12</f>
        <v>529.65</v>
      </c>
      <c r="U13" s="3">
        <f>Bocfölde!U12</f>
        <v>529.65</v>
      </c>
      <c r="V13" s="3">
        <f>Bocfölde!V12</f>
        <v>529.65</v>
      </c>
      <c r="W13" s="3">
        <f>Bocfölde!W12</f>
        <v>529.65</v>
      </c>
      <c r="X13" s="3">
        <f>Bocfölde!X12</f>
        <v>529.65</v>
      </c>
      <c r="Y13" s="3">
        <f>Bocfölde!Y12</f>
        <v>529.65</v>
      </c>
      <c r="Z13" s="3">
        <f>Bocfölde!Z12</f>
        <v>529.65</v>
      </c>
      <c r="AA13" s="3">
        <f>Bocfölde!AA12</f>
        <v>529.65</v>
      </c>
      <c r="AB13" s="3">
        <f>Bocfölde!AB12</f>
        <v>529.65</v>
      </c>
      <c r="AC13" s="4">
        <f>Bocfölde!AC12</f>
        <v>529.65</v>
      </c>
    </row>
    <row r="14" spans="1:29" ht="30" x14ac:dyDescent="0.25">
      <c r="A14" s="170">
        <v>1</v>
      </c>
      <c r="B14" s="64"/>
      <c r="C14" s="65"/>
      <c r="D14" s="66" t="s">
        <v>164</v>
      </c>
      <c r="E14" s="67"/>
      <c r="F14" s="68" t="s">
        <v>33</v>
      </c>
      <c r="G14" s="69"/>
      <c r="H14" s="70"/>
      <c r="I14" s="189" t="s">
        <v>62</v>
      </c>
      <c r="J14" s="190">
        <f t="shared" si="0"/>
        <v>922.5</v>
      </c>
      <c r="K14" s="70"/>
      <c r="L14" s="89">
        <v>43466</v>
      </c>
      <c r="M14" s="89">
        <v>48944</v>
      </c>
      <c r="N14" s="72"/>
      <c r="O14" s="1">
        <f>Böde!O12</f>
        <v>61.5</v>
      </c>
      <c r="P14" s="2">
        <f>Böde!P12</f>
        <v>61.5</v>
      </c>
      <c r="Q14" s="37">
        <f>Böde!Q12</f>
        <v>61.5</v>
      </c>
      <c r="R14" s="37">
        <f>Böde!R12</f>
        <v>61.5</v>
      </c>
      <c r="S14" s="2">
        <f>Böde!S12</f>
        <v>61.5</v>
      </c>
      <c r="T14" s="3">
        <f>Böde!T12</f>
        <v>61.5</v>
      </c>
      <c r="U14" s="3">
        <f>Böde!U12</f>
        <v>61.5</v>
      </c>
      <c r="V14" s="3">
        <f>Böde!V12</f>
        <v>61.5</v>
      </c>
      <c r="W14" s="3">
        <f>Böde!W12</f>
        <v>61.5</v>
      </c>
      <c r="X14" s="3">
        <f>Böde!X12</f>
        <v>61.5</v>
      </c>
      <c r="Y14" s="3">
        <f>Böde!Y12</f>
        <v>61.5</v>
      </c>
      <c r="Z14" s="3">
        <f>Böde!Z12</f>
        <v>61.5</v>
      </c>
      <c r="AA14" s="3">
        <f>Böde!AA12</f>
        <v>61.5</v>
      </c>
      <c r="AB14" s="3">
        <f>Böde!AB12</f>
        <v>61.5</v>
      </c>
      <c r="AC14" s="4">
        <f>Böde!AC12</f>
        <v>61.5</v>
      </c>
    </row>
    <row r="15" spans="1:29" ht="30" x14ac:dyDescent="0.25">
      <c r="A15" s="170">
        <v>1</v>
      </c>
      <c r="B15" s="64"/>
      <c r="C15" s="65"/>
      <c r="D15" s="66" t="s">
        <v>164</v>
      </c>
      <c r="E15" s="67"/>
      <c r="F15" s="68" t="s">
        <v>33</v>
      </c>
      <c r="G15" s="69"/>
      <c r="H15" s="70"/>
      <c r="I15" s="189" t="s">
        <v>64</v>
      </c>
      <c r="J15" s="190">
        <f t="shared" si="0"/>
        <v>2418.75</v>
      </c>
      <c r="K15" s="70"/>
      <c r="L15" s="89">
        <v>43466</v>
      </c>
      <c r="M15" s="89">
        <v>48944</v>
      </c>
      <c r="N15" s="72"/>
      <c r="O15" s="1">
        <f>Csatár!O12</f>
        <v>161.25</v>
      </c>
      <c r="P15" s="2">
        <f>Csatár!P12</f>
        <v>161.25</v>
      </c>
      <c r="Q15" s="37">
        <f>Csatár!Q12</f>
        <v>161.25</v>
      </c>
      <c r="R15" s="37">
        <f>Csatár!R12</f>
        <v>161.25</v>
      </c>
      <c r="S15" s="2">
        <f>Csatár!S12</f>
        <v>161.25</v>
      </c>
      <c r="T15" s="3">
        <f>Csatár!T12</f>
        <v>161.25</v>
      </c>
      <c r="U15" s="3">
        <f>Csatár!U12</f>
        <v>161.25</v>
      </c>
      <c r="V15" s="3">
        <f>Csatár!V12</f>
        <v>161.25</v>
      </c>
      <c r="W15" s="3">
        <f>Csatár!W12</f>
        <v>161.25</v>
      </c>
      <c r="X15" s="3">
        <f>Csatár!X12</f>
        <v>161.25</v>
      </c>
      <c r="Y15" s="3">
        <f>Csatár!Y12</f>
        <v>161.25</v>
      </c>
      <c r="Z15" s="3">
        <f>Csatár!Z12</f>
        <v>161.25</v>
      </c>
      <c r="AA15" s="3">
        <f>Csatár!AA12</f>
        <v>161.25</v>
      </c>
      <c r="AB15" s="3">
        <f>Csatár!AB12</f>
        <v>161.25</v>
      </c>
      <c r="AC15" s="4">
        <f>Csatár!AC12</f>
        <v>161.25</v>
      </c>
    </row>
    <row r="16" spans="1:29" ht="30" x14ac:dyDescent="0.25">
      <c r="A16" s="170">
        <v>1</v>
      </c>
      <c r="B16" s="64"/>
      <c r="C16" s="65"/>
      <c r="D16" s="66" t="s">
        <v>164</v>
      </c>
      <c r="E16" s="67"/>
      <c r="F16" s="68" t="s">
        <v>33</v>
      </c>
      <c r="G16" s="69"/>
      <c r="H16" s="70"/>
      <c r="I16" s="189" t="s">
        <v>66</v>
      </c>
      <c r="J16" s="190">
        <f t="shared" si="0"/>
        <v>1451.25</v>
      </c>
      <c r="K16" s="70"/>
      <c r="L16" s="89">
        <v>43466</v>
      </c>
      <c r="M16" s="89">
        <v>48944</v>
      </c>
      <c r="N16" s="72"/>
      <c r="O16" s="1">
        <f>Hottó!O12</f>
        <v>96.75</v>
      </c>
      <c r="P16" s="2">
        <f>Hottó!P12</f>
        <v>96.75</v>
      </c>
      <c r="Q16" s="37">
        <f>Hottó!Q12</f>
        <v>96.75</v>
      </c>
      <c r="R16" s="37">
        <f>Hottó!R12</f>
        <v>96.75</v>
      </c>
      <c r="S16" s="2">
        <f>Hottó!S12</f>
        <v>96.75</v>
      </c>
      <c r="T16" s="3">
        <f>Hottó!T12</f>
        <v>96.75</v>
      </c>
      <c r="U16" s="3">
        <f>Hottó!U12</f>
        <v>96.75</v>
      </c>
      <c r="V16" s="3">
        <f>Hottó!V12</f>
        <v>96.75</v>
      </c>
      <c r="W16" s="3">
        <f>Hottó!W12</f>
        <v>96.75</v>
      </c>
      <c r="X16" s="3">
        <f>Hottó!X12</f>
        <v>96.75</v>
      </c>
      <c r="Y16" s="3">
        <f>Hottó!Y12</f>
        <v>96.75</v>
      </c>
      <c r="Z16" s="3">
        <f>Hottó!Z12</f>
        <v>96.75</v>
      </c>
      <c r="AA16" s="3">
        <f>Hottó!AA12</f>
        <v>96.75</v>
      </c>
      <c r="AB16" s="3">
        <f>Hottó!AB12</f>
        <v>96.75</v>
      </c>
      <c r="AC16" s="4">
        <f>Hottó!AC12</f>
        <v>96.75</v>
      </c>
    </row>
    <row r="17" spans="1:29" ht="30" x14ac:dyDescent="0.25">
      <c r="A17" s="170">
        <v>1</v>
      </c>
      <c r="B17" s="64"/>
      <c r="C17" s="65"/>
      <c r="D17" s="66" t="s">
        <v>164</v>
      </c>
      <c r="E17" s="67"/>
      <c r="F17" s="68" t="s">
        <v>33</v>
      </c>
      <c r="G17" s="69"/>
      <c r="H17" s="70"/>
      <c r="I17" s="189" t="s">
        <v>68</v>
      </c>
      <c r="J17" s="190">
        <f t="shared" si="0"/>
        <v>967.5</v>
      </c>
      <c r="K17" s="70"/>
      <c r="L17" s="89">
        <v>43466</v>
      </c>
      <c r="M17" s="89">
        <v>48944</v>
      </c>
      <c r="N17" s="72"/>
      <c r="O17" s="1">
        <f>Kiskutas!O12</f>
        <v>64.5</v>
      </c>
      <c r="P17" s="2">
        <f>Kiskutas!P12</f>
        <v>64.5</v>
      </c>
      <c r="Q17" s="37">
        <f>Kiskutas!Q12</f>
        <v>64.5</v>
      </c>
      <c r="R17" s="37">
        <f>Kiskutas!R12</f>
        <v>64.5</v>
      </c>
      <c r="S17" s="2">
        <f>Kiskutas!S12</f>
        <v>64.5</v>
      </c>
      <c r="T17" s="3">
        <f>Kiskutas!T12</f>
        <v>64.5</v>
      </c>
      <c r="U17" s="3">
        <f>Kiskutas!U12</f>
        <v>64.5</v>
      </c>
      <c r="V17" s="3">
        <f>Kiskutas!V12</f>
        <v>64.5</v>
      </c>
      <c r="W17" s="3">
        <f>Kiskutas!W12</f>
        <v>64.5</v>
      </c>
      <c r="X17" s="3">
        <f>Kiskutas!X12</f>
        <v>64.5</v>
      </c>
      <c r="Y17" s="3">
        <f>Kiskutas!Y12</f>
        <v>64.5</v>
      </c>
      <c r="Z17" s="3">
        <f>Kiskutas!Z12</f>
        <v>64.5</v>
      </c>
      <c r="AA17" s="3">
        <f>Kiskutas!AA12</f>
        <v>64.5</v>
      </c>
      <c r="AB17" s="3">
        <f>Kiskutas!AB12</f>
        <v>64.5</v>
      </c>
      <c r="AC17" s="4">
        <f>Kiskutas!AC12</f>
        <v>64.5</v>
      </c>
    </row>
    <row r="18" spans="1:29" ht="30" x14ac:dyDescent="0.25">
      <c r="A18" s="170">
        <v>1</v>
      </c>
      <c r="B18" s="64"/>
      <c r="C18" s="65"/>
      <c r="D18" s="66" t="s">
        <v>164</v>
      </c>
      <c r="E18" s="67"/>
      <c r="F18" s="68" t="s">
        <v>33</v>
      </c>
      <c r="G18" s="69"/>
      <c r="H18" s="70"/>
      <c r="I18" s="189" t="s">
        <v>70</v>
      </c>
      <c r="J18" s="190">
        <f t="shared" si="0"/>
        <v>1874.2500000000005</v>
      </c>
      <c r="K18" s="70"/>
      <c r="L18" s="89">
        <v>43466</v>
      </c>
      <c r="M18" s="89">
        <v>48944</v>
      </c>
      <c r="N18" s="72"/>
      <c r="O18" s="1">
        <f>Nagykutas!O12</f>
        <v>124.94999999999999</v>
      </c>
      <c r="P18" s="2">
        <f>Nagykutas!P12</f>
        <v>124.94999999999999</v>
      </c>
      <c r="Q18" s="37">
        <f>Nagykutas!Q12</f>
        <v>124.94999999999999</v>
      </c>
      <c r="R18" s="37">
        <f>Nagykutas!R12</f>
        <v>124.94999999999999</v>
      </c>
      <c r="S18" s="2">
        <f>Nagykutas!S12</f>
        <v>124.94999999999999</v>
      </c>
      <c r="T18" s="3">
        <f>Nagykutas!T12</f>
        <v>124.94999999999999</v>
      </c>
      <c r="U18" s="3">
        <f>Nagykutas!U12</f>
        <v>124.94999999999999</v>
      </c>
      <c r="V18" s="3">
        <f>Nagykutas!V12</f>
        <v>124.94999999999999</v>
      </c>
      <c r="W18" s="3">
        <f>Nagykutas!W12</f>
        <v>124.94999999999999</v>
      </c>
      <c r="X18" s="3">
        <f>Nagykutas!X12</f>
        <v>124.94999999999999</v>
      </c>
      <c r="Y18" s="3">
        <f>Nagykutas!Y12</f>
        <v>124.94999999999999</v>
      </c>
      <c r="Z18" s="3">
        <f>Nagykutas!Z12</f>
        <v>124.94999999999999</v>
      </c>
      <c r="AA18" s="3">
        <f>Nagykutas!AA12</f>
        <v>124.94999999999999</v>
      </c>
      <c r="AB18" s="3">
        <f>Nagykutas!AB12</f>
        <v>124.94999999999999</v>
      </c>
      <c r="AC18" s="4">
        <f>Nagykutas!AC12</f>
        <v>124.94999999999999</v>
      </c>
    </row>
    <row r="19" spans="1:29" ht="30" x14ac:dyDescent="0.25">
      <c r="A19" s="170">
        <v>1</v>
      </c>
      <c r="B19" s="64"/>
      <c r="C19" s="65"/>
      <c r="D19" s="66" t="s">
        <v>164</v>
      </c>
      <c r="E19" s="67"/>
      <c r="F19" s="68" t="s">
        <v>33</v>
      </c>
      <c r="G19" s="69"/>
      <c r="H19" s="70"/>
      <c r="I19" s="189" t="s">
        <v>72</v>
      </c>
      <c r="J19" s="190">
        <f t="shared" si="0"/>
        <v>1869.7500000000005</v>
      </c>
      <c r="K19" s="70"/>
      <c r="L19" s="89">
        <v>43466</v>
      </c>
      <c r="M19" s="89">
        <v>48944</v>
      </c>
      <c r="N19" s="72"/>
      <c r="O19" s="1">
        <f>Sárhida!O12</f>
        <v>124.64999999999999</v>
      </c>
      <c r="P19" s="2">
        <f>Sárhida!P12</f>
        <v>124.64999999999999</v>
      </c>
      <c r="Q19" s="37">
        <f>Sárhida!Q12</f>
        <v>124.64999999999999</v>
      </c>
      <c r="R19" s="37">
        <f>Sárhida!R12</f>
        <v>124.64999999999999</v>
      </c>
      <c r="S19" s="2">
        <f>Sárhida!S12</f>
        <v>124.64999999999999</v>
      </c>
      <c r="T19" s="3">
        <f>Sárhida!T12</f>
        <v>124.64999999999999</v>
      </c>
      <c r="U19" s="3">
        <f>Sárhida!U12</f>
        <v>124.64999999999999</v>
      </c>
      <c r="V19" s="3">
        <f>Sárhida!V12</f>
        <v>124.64999999999999</v>
      </c>
      <c r="W19" s="3">
        <f>Sárhida!W12</f>
        <v>124.64999999999999</v>
      </c>
      <c r="X19" s="3">
        <f>Sárhida!X12</f>
        <v>124.64999999999999</v>
      </c>
      <c r="Y19" s="3">
        <f>Sárhida!Y12</f>
        <v>124.64999999999999</v>
      </c>
      <c r="Z19" s="3">
        <f>Sárhida!Z12</f>
        <v>124.64999999999999</v>
      </c>
      <c r="AA19" s="3">
        <f>Sárhida!AA12</f>
        <v>124.64999999999999</v>
      </c>
      <c r="AB19" s="3">
        <f>Sárhida!AB12</f>
        <v>124.64999999999999</v>
      </c>
      <c r="AC19" s="4">
        <f>Sárhida!AC12</f>
        <v>124.64999999999999</v>
      </c>
    </row>
    <row r="20" spans="1:29" ht="30" x14ac:dyDescent="0.25">
      <c r="A20" s="170">
        <v>1</v>
      </c>
      <c r="B20" s="64"/>
      <c r="C20" s="65"/>
      <c r="D20" s="66" t="s">
        <v>164</v>
      </c>
      <c r="E20" s="67"/>
      <c r="F20" s="68" t="s">
        <v>33</v>
      </c>
      <c r="G20" s="69"/>
      <c r="H20" s="70"/>
      <c r="I20" s="189" t="s">
        <v>74</v>
      </c>
      <c r="J20" s="190">
        <f t="shared" si="0"/>
        <v>5490</v>
      </c>
      <c r="K20" s="70"/>
      <c r="L20" s="89">
        <v>43466</v>
      </c>
      <c r="M20" s="89">
        <v>48944</v>
      </c>
      <c r="N20" s="72"/>
      <c r="O20" s="1">
        <f>Teskánd!O12</f>
        <v>366</v>
      </c>
      <c r="P20" s="2">
        <f>Teskánd!P12</f>
        <v>366</v>
      </c>
      <c r="Q20" s="37">
        <f>Teskánd!Q12</f>
        <v>366</v>
      </c>
      <c r="R20" s="37">
        <f>Teskánd!R12</f>
        <v>366</v>
      </c>
      <c r="S20" s="2">
        <f>Teskánd!S12</f>
        <v>366</v>
      </c>
      <c r="T20" s="3">
        <f>Teskánd!T12</f>
        <v>366</v>
      </c>
      <c r="U20" s="3">
        <f>Teskánd!U12</f>
        <v>366</v>
      </c>
      <c r="V20" s="3">
        <f>Teskánd!V12</f>
        <v>366</v>
      </c>
      <c r="W20" s="3">
        <f>Teskánd!W12</f>
        <v>366</v>
      </c>
      <c r="X20" s="3">
        <f>Teskánd!X12</f>
        <v>366</v>
      </c>
      <c r="Y20" s="3">
        <f>Teskánd!Y12</f>
        <v>366</v>
      </c>
      <c r="Z20" s="3">
        <f>Teskánd!Z12</f>
        <v>366</v>
      </c>
      <c r="AA20" s="3">
        <f>Teskánd!AA12</f>
        <v>366</v>
      </c>
      <c r="AB20" s="3">
        <f>Teskánd!AB12</f>
        <v>366</v>
      </c>
      <c r="AC20" s="4">
        <f>Teskánd!AC12</f>
        <v>366</v>
      </c>
    </row>
    <row r="21" spans="1:29" ht="30" x14ac:dyDescent="0.25">
      <c r="A21" s="170">
        <v>1</v>
      </c>
      <c r="B21" s="64"/>
      <c r="C21" s="65"/>
      <c r="D21" s="66" t="s">
        <v>164</v>
      </c>
      <c r="E21" s="67"/>
      <c r="F21" s="68" t="s">
        <v>33</v>
      </c>
      <c r="G21" s="69"/>
      <c r="H21" s="70"/>
      <c r="I21" s="189" t="s">
        <v>77</v>
      </c>
      <c r="J21" s="190">
        <f t="shared" si="0"/>
        <v>275759.09999999992</v>
      </c>
      <c r="K21" s="70"/>
      <c r="L21" s="89">
        <v>43466</v>
      </c>
      <c r="M21" s="89">
        <v>48944</v>
      </c>
      <c r="N21" s="72"/>
      <c r="O21" s="1">
        <f>Zalaegerszeg!O12</f>
        <v>15000</v>
      </c>
      <c r="P21" s="2">
        <f>Zalaegerszeg!P12</f>
        <v>18625.649999999998</v>
      </c>
      <c r="Q21" s="37">
        <f>Zalaegerszeg!Q12</f>
        <v>18625.649999999998</v>
      </c>
      <c r="R21" s="37">
        <f>Zalaegerszeg!R12</f>
        <v>18625.649999999998</v>
      </c>
      <c r="S21" s="2">
        <f>Zalaegerszeg!S12</f>
        <v>18625.649999999998</v>
      </c>
      <c r="T21" s="3">
        <f>Zalaegerszeg!T12</f>
        <v>18625.649999999998</v>
      </c>
      <c r="U21" s="3">
        <f>Zalaegerszeg!U12</f>
        <v>18625.649999999998</v>
      </c>
      <c r="V21" s="3">
        <f>Zalaegerszeg!V12</f>
        <v>18625.649999999998</v>
      </c>
      <c r="W21" s="3">
        <f>Zalaegerszeg!W12</f>
        <v>18625.649999999998</v>
      </c>
      <c r="X21" s="3">
        <f>Zalaegerszeg!X12</f>
        <v>18625.649999999998</v>
      </c>
      <c r="Y21" s="3">
        <f>Zalaegerszeg!Y12</f>
        <v>18625.649999999998</v>
      </c>
      <c r="Z21" s="3">
        <f>Zalaegerszeg!Z12</f>
        <v>18625.649999999998</v>
      </c>
      <c r="AA21" s="3">
        <f>Zalaegerszeg!AA12</f>
        <v>18625.649999999998</v>
      </c>
      <c r="AB21" s="3">
        <f>Zalaegerszeg!AB12</f>
        <v>18625.649999999998</v>
      </c>
      <c r="AC21" s="4">
        <f>Zalaegerszeg!AC12</f>
        <v>18625.649999999998</v>
      </c>
    </row>
    <row r="22" spans="1:29" ht="30" x14ac:dyDescent="0.25">
      <c r="A22" s="170">
        <v>1</v>
      </c>
      <c r="B22" s="64"/>
      <c r="C22" s="65"/>
      <c r="D22" s="66" t="s">
        <v>164</v>
      </c>
      <c r="E22" s="67"/>
      <c r="F22" s="68" t="s">
        <v>33</v>
      </c>
      <c r="G22" s="69"/>
      <c r="H22" s="70"/>
      <c r="I22" s="189" t="s">
        <v>170</v>
      </c>
      <c r="J22" s="190">
        <f t="shared" ref="J22:J34" si="1">SUM(O22:AC22)</f>
        <v>8079.7499999999973</v>
      </c>
      <c r="K22" s="70"/>
      <c r="L22" s="89">
        <v>43466</v>
      </c>
      <c r="M22" s="89">
        <v>48944</v>
      </c>
      <c r="N22" s="72"/>
      <c r="O22" s="1">
        <f>Bagod!O12</f>
        <v>538.65</v>
      </c>
      <c r="P22" s="2">
        <f>Bagod!P12</f>
        <v>538.65</v>
      </c>
      <c r="Q22" s="2">
        <f>Bagod!Q12</f>
        <v>538.65</v>
      </c>
      <c r="R22" s="2">
        <f>Bagod!R12</f>
        <v>538.65</v>
      </c>
      <c r="S22" s="2">
        <f>Bagod!S12</f>
        <v>538.65</v>
      </c>
      <c r="T22" s="3">
        <f>Bagod!T12</f>
        <v>538.65</v>
      </c>
      <c r="U22" s="3">
        <f>Bagod!U12</f>
        <v>538.65</v>
      </c>
      <c r="V22" s="3">
        <f>Bagod!V12</f>
        <v>538.65</v>
      </c>
      <c r="W22" s="3">
        <f>Bagod!W12</f>
        <v>538.65</v>
      </c>
      <c r="X22" s="3">
        <f>Bagod!X12</f>
        <v>538.65</v>
      </c>
      <c r="Y22" s="3">
        <f>Bagod!Y12</f>
        <v>538.65</v>
      </c>
      <c r="Z22" s="3">
        <f>Bagod!Z12</f>
        <v>538.65</v>
      </c>
      <c r="AA22" s="3">
        <f>Bagod!AA12</f>
        <v>538.65</v>
      </c>
      <c r="AB22" s="3">
        <f>Bagod!AB12</f>
        <v>538.65</v>
      </c>
      <c r="AC22" s="4">
        <f>Bagod!AC12</f>
        <v>538.65</v>
      </c>
    </row>
    <row r="23" spans="1:29" ht="30" x14ac:dyDescent="0.25">
      <c r="A23" s="170">
        <v>1</v>
      </c>
      <c r="B23" s="64"/>
      <c r="C23" s="65"/>
      <c r="D23" s="66" t="s">
        <v>164</v>
      </c>
      <c r="E23" s="67"/>
      <c r="F23" s="68" t="s">
        <v>33</v>
      </c>
      <c r="G23" s="69"/>
      <c r="H23" s="70"/>
      <c r="I23" s="189" t="s">
        <v>193</v>
      </c>
      <c r="J23" s="190">
        <f t="shared" si="1"/>
        <v>3435.7500000000009</v>
      </c>
      <c r="K23" s="70"/>
      <c r="L23" s="89">
        <v>43466</v>
      </c>
      <c r="M23" s="89">
        <v>48944</v>
      </c>
      <c r="N23" s="72"/>
      <c r="O23" s="1">
        <f>Boncodfölde!O12</f>
        <v>229.04999999999998</v>
      </c>
      <c r="P23" s="2">
        <f>Boncodfölde!P12</f>
        <v>229.04999999999998</v>
      </c>
      <c r="Q23" s="2">
        <f>Boncodfölde!Q12</f>
        <v>229.04999999999998</v>
      </c>
      <c r="R23" s="2">
        <f>Boncodfölde!R12</f>
        <v>229.04999999999998</v>
      </c>
      <c r="S23" s="2">
        <f>Boncodfölde!S12</f>
        <v>229.04999999999998</v>
      </c>
      <c r="T23" s="3">
        <f>Boncodfölde!T12</f>
        <v>229.04999999999998</v>
      </c>
      <c r="U23" s="3">
        <f>Boncodfölde!U12</f>
        <v>229.04999999999998</v>
      </c>
      <c r="V23" s="3">
        <f>Boncodfölde!V12</f>
        <v>229.04999999999998</v>
      </c>
      <c r="W23" s="3">
        <f>Boncodfölde!W12</f>
        <v>229.04999999999998</v>
      </c>
      <c r="X23" s="3">
        <f>Boncodfölde!X12</f>
        <v>229.04999999999998</v>
      </c>
      <c r="Y23" s="3">
        <f>Boncodfölde!Y12</f>
        <v>229.04999999999998</v>
      </c>
      <c r="Z23" s="3">
        <f>Boncodfölde!Z12</f>
        <v>229.04999999999998</v>
      </c>
      <c r="AA23" s="3">
        <f>Boncodfölde!AA12</f>
        <v>229.04999999999998</v>
      </c>
      <c r="AB23" s="3">
        <f>Boncodfölde!AB12</f>
        <v>229.04999999999998</v>
      </c>
      <c r="AC23" s="4">
        <f>Boncodfölde!AC12</f>
        <v>229.04999999999998</v>
      </c>
    </row>
    <row r="24" spans="1:29" ht="30" x14ac:dyDescent="0.25">
      <c r="A24" s="170">
        <v>1</v>
      </c>
      <c r="B24" s="64"/>
      <c r="C24" s="65"/>
      <c r="D24" s="66" t="s">
        <v>164</v>
      </c>
      <c r="E24" s="67"/>
      <c r="F24" s="68" t="s">
        <v>33</v>
      </c>
      <c r="G24" s="69"/>
      <c r="H24" s="70"/>
      <c r="I24" s="189" t="s">
        <v>195</v>
      </c>
      <c r="J24" s="190">
        <f t="shared" si="1"/>
        <v>1595.2499999999995</v>
      </c>
      <c r="K24" s="70"/>
      <c r="L24" s="89">
        <v>43466</v>
      </c>
      <c r="M24" s="89">
        <v>48944</v>
      </c>
      <c r="N24" s="72"/>
      <c r="O24" s="1">
        <f>Hagyárosbörönd!O12</f>
        <v>106.35</v>
      </c>
      <c r="P24" s="2">
        <f>Hagyárosbörönd!P12</f>
        <v>106.35</v>
      </c>
      <c r="Q24" s="2">
        <f>Hagyárosbörönd!Q12</f>
        <v>106.35</v>
      </c>
      <c r="R24" s="2">
        <f>Hagyárosbörönd!R12</f>
        <v>106.35</v>
      </c>
      <c r="S24" s="2">
        <f>Hagyárosbörönd!S12</f>
        <v>106.35</v>
      </c>
      <c r="T24" s="3">
        <f>Hagyárosbörönd!T12</f>
        <v>106.35</v>
      </c>
      <c r="U24" s="3">
        <f>Hagyárosbörönd!U12</f>
        <v>106.35</v>
      </c>
      <c r="V24" s="3">
        <f>Hagyárosbörönd!V12</f>
        <v>106.35</v>
      </c>
      <c r="W24" s="3">
        <f>Hagyárosbörönd!W12</f>
        <v>106.35</v>
      </c>
      <c r="X24" s="3">
        <f>Hagyárosbörönd!X12</f>
        <v>106.35</v>
      </c>
      <c r="Y24" s="3">
        <f>Hagyárosbörönd!Y12</f>
        <v>106.35</v>
      </c>
      <c r="Z24" s="3">
        <f>Hagyárosbörönd!Z12</f>
        <v>106.35</v>
      </c>
      <c r="AA24" s="3">
        <f>Hagyárosbörönd!AA12</f>
        <v>106.35</v>
      </c>
      <c r="AB24" s="3">
        <f>Hagyárosbörönd!AB12</f>
        <v>106.35</v>
      </c>
      <c r="AC24" s="4">
        <f>Hagyárosbörönd!AC12</f>
        <v>106.35</v>
      </c>
    </row>
    <row r="25" spans="1:29" ht="30" x14ac:dyDescent="0.25">
      <c r="A25" s="170">
        <v>1</v>
      </c>
      <c r="B25" s="64"/>
      <c r="C25" s="65"/>
      <c r="D25" s="66" t="s">
        <v>164</v>
      </c>
      <c r="E25" s="67"/>
      <c r="F25" s="68" t="s">
        <v>33</v>
      </c>
      <c r="G25" s="69"/>
      <c r="H25" s="70"/>
      <c r="I25" s="189" t="s">
        <v>200</v>
      </c>
      <c r="J25" s="190">
        <f t="shared" si="1"/>
        <v>1381.4999999999998</v>
      </c>
      <c r="K25" s="70"/>
      <c r="L25" s="89">
        <v>43466</v>
      </c>
      <c r="M25" s="89">
        <v>48944</v>
      </c>
      <c r="N25" s="72"/>
      <c r="O25" s="1">
        <f>Kávás!O12</f>
        <v>92.1</v>
      </c>
      <c r="P25" s="2">
        <f>Kávás!P12</f>
        <v>92.1</v>
      </c>
      <c r="Q25" s="2">
        <f>Kávás!Q12</f>
        <v>92.1</v>
      </c>
      <c r="R25" s="2">
        <f>Kávás!R12</f>
        <v>92.1</v>
      </c>
      <c r="S25" s="2">
        <f>Kávás!S12</f>
        <v>92.1</v>
      </c>
      <c r="T25" s="3">
        <f>Kávás!T12</f>
        <v>92.1</v>
      </c>
      <c r="U25" s="3">
        <f>Kávás!U12</f>
        <v>92.1</v>
      </c>
      <c r="V25" s="3">
        <f>Kávás!V12</f>
        <v>92.1</v>
      </c>
      <c r="W25" s="3">
        <f>Kávás!W12</f>
        <v>92.1</v>
      </c>
      <c r="X25" s="3">
        <f>Kávás!X12</f>
        <v>92.1</v>
      </c>
      <c r="Y25" s="3">
        <f>Kávás!Y12</f>
        <v>92.1</v>
      </c>
      <c r="Z25" s="3">
        <f>Kávás!Z12</f>
        <v>92.1</v>
      </c>
      <c r="AA25" s="3">
        <f>Kávás!AA12</f>
        <v>92.1</v>
      </c>
      <c r="AB25" s="3">
        <f>Kávás!AB12</f>
        <v>92.1</v>
      </c>
      <c r="AC25" s="4">
        <f>Kávás!AC12</f>
        <v>92.1</v>
      </c>
    </row>
    <row r="26" spans="1:29" ht="30" x14ac:dyDescent="0.25">
      <c r="A26" s="170">
        <v>1</v>
      </c>
      <c r="B26" s="64"/>
      <c r="C26" s="65"/>
      <c r="D26" s="66" t="s">
        <v>164</v>
      </c>
      <c r="E26" s="67"/>
      <c r="F26" s="68" t="s">
        <v>33</v>
      </c>
      <c r="G26" s="69"/>
      <c r="H26" s="70"/>
      <c r="I26" s="189" t="s">
        <v>205</v>
      </c>
      <c r="J26" s="190">
        <f t="shared" si="1"/>
        <v>2672.9999999999995</v>
      </c>
      <c r="K26" s="70"/>
      <c r="L26" s="89">
        <v>43466</v>
      </c>
      <c r="M26" s="89">
        <v>48944</v>
      </c>
      <c r="N26" s="72"/>
      <c r="O26" s="1">
        <f>Zalaboldogfa!O12</f>
        <v>178.2</v>
      </c>
      <c r="P26" s="2">
        <f>Zalaboldogfa!P12</f>
        <v>178.2</v>
      </c>
      <c r="Q26" s="2">
        <f>Zalaboldogfa!Q12</f>
        <v>178.2</v>
      </c>
      <c r="R26" s="2">
        <f>Zalaboldogfa!R12</f>
        <v>178.2</v>
      </c>
      <c r="S26" s="2">
        <f>Zalaboldogfa!S12</f>
        <v>178.2</v>
      </c>
      <c r="T26" s="3">
        <f>Zalaboldogfa!T12</f>
        <v>178.2</v>
      </c>
      <c r="U26" s="3">
        <f>Zalaboldogfa!U12</f>
        <v>178.2</v>
      </c>
      <c r="V26" s="3">
        <f>Zalaboldogfa!V12</f>
        <v>178.2</v>
      </c>
      <c r="W26" s="3">
        <f>Zalaboldogfa!W12</f>
        <v>178.2</v>
      </c>
      <c r="X26" s="3">
        <f>Zalaboldogfa!X12</f>
        <v>178.2</v>
      </c>
      <c r="Y26" s="3">
        <f>Zalaboldogfa!Y12</f>
        <v>178.2</v>
      </c>
      <c r="Z26" s="3">
        <f>Zalaboldogfa!Z12</f>
        <v>178.2</v>
      </c>
      <c r="AA26" s="3">
        <f>Zalaboldogfa!AA12</f>
        <v>178.2</v>
      </c>
      <c r="AB26" s="3">
        <f>Zalaboldogfa!AB12</f>
        <v>178.2</v>
      </c>
      <c r="AC26" s="4">
        <f>Zalaboldogfa!AC12</f>
        <v>178.2</v>
      </c>
    </row>
    <row r="27" spans="1:29" ht="30" x14ac:dyDescent="0.25">
      <c r="A27" s="170">
        <v>1</v>
      </c>
      <c r="B27" s="64"/>
      <c r="C27" s="65"/>
      <c r="D27" s="66" t="s">
        <v>164</v>
      </c>
      <c r="E27" s="67"/>
      <c r="F27" s="68" t="s">
        <v>33</v>
      </c>
      <c r="G27" s="69"/>
      <c r="H27" s="70"/>
      <c r="I27" s="189" t="s">
        <v>208</v>
      </c>
      <c r="J27" s="190">
        <f t="shared" si="1"/>
        <v>1935</v>
      </c>
      <c r="K27" s="70"/>
      <c r="L27" s="89">
        <v>43466</v>
      </c>
      <c r="M27" s="89">
        <v>48944</v>
      </c>
      <c r="N27" s="72"/>
      <c r="O27" s="1">
        <f>Zalaszentgyörgy!O12</f>
        <v>129</v>
      </c>
      <c r="P27" s="2">
        <f>Zalaszentgyörgy!P12</f>
        <v>129</v>
      </c>
      <c r="Q27" s="2">
        <f>Zalaszentgyörgy!Q12</f>
        <v>129</v>
      </c>
      <c r="R27" s="2">
        <f>Zalaszentgyörgy!R12</f>
        <v>129</v>
      </c>
      <c r="S27" s="2">
        <f>Zalaszentgyörgy!S12</f>
        <v>129</v>
      </c>
      <c r="T27" s="3">
        <f>Zalaszentgyörgy!T12</f>
        <v>129</v>
      </c>
      <c r="U27" s="3">
        <f>Zalaszentgyörgy!U12</f>
        <v>129</v>
      </c>
      <c r="V27" s="3">
        <f>Zalaszentgyörgy!V12</f>
        <v>129</v>
      </c>
      <c r="W27" s="3">
        <f>Zalaszentgyörgy!W12</f>
        <v>129</v>
      </c>
      <c r="X27" s="3">
        <f>Zalaszentgyörgy!X12</f>
        <v>129</v>
      </c>
      <c r="Y27" s="3">
        <f>Zalaszentgyörgy!Y12</f>
        <v>129</v>
      </c>
      <c r="Z27" s="3">
        <f>Zalaszentgyörgy!Z12</f>
        <v>129</v>
      </c>
      <c r="AA27" s="3">
        <f>Zalaszentgyörgy!AA12</f>
        <v>129</v>
      </c>
      <c r="AB27" s="3">
        <f>Zalaszentgyörgy!AB12</f>
        <v>129</v>
      </c>
      <c r="AC27" s="4">
        <f>Zalaszentgyörgy!AC12</f>
        <v>129</v>
      </c>
    </row>
    <row r="28" spans="1:29" ht="30" x14ac:dyDescent="0.25">
      <c r="A28" s="170">
        <v>1</v>
      </c>
      <c r="B28" s="64"/>
      <c r="C28" s="65"/>
      <c r="D28" s="66" t="s">
        <v>164</v>
      </c>
      <c r="E28" s="67"/>
      <c r="F28" s="68" t="s">
        <v>33</v>
      </c>
      <c r="G28" s="69"/>
      <c r="H28" s="70"/>
      <c r="I28" s="189" t="s">
        <v>210</v>
      </c>
      <c r="J28" s="190">
        <f t="shared" si="1"/>
        <v>645.74999999999989</v>
      </c>
      <c r="K28" s="70"/>
      <c r="L28" s="89">
        <v>43466</v>
      </c>
      <c r="M28" s="89">
        <v>48944</v>
      </c>
      <c r="N28" s="72"/>
      <c r="O28" s="1">
        <f>Csonkahegyhát!O12</f>
        <v>43.05</v>
      </c>
      <c r="P28" s="2">
        <f>Csonkahegyhát!P12</f>
        <v>43.05</v>
      </c>
      <c r="Q28" s="2">
        <f>Csonkahegyhát!Q12</f>
        <v>43.05</v>
      </c>
      <c r="R28" s="2">
        <f>Csonkahegyhát!R12</f>
        <v>43.05</v>
      </c>
      <c r="S28" s="2">
        <f>Csonkahegyhát!S12</f>
        <v>43.05</v>
      </c>
      <c r="T28" s="3">
        <f>Csonkahegyhát!T12</f>
        <v>43.05</v>
      </c>
      <c r="U28" s="3">
        <f>Csonkahegyhát!U12</f>
        <v>43.05</v>
      </c>
      <c r="V28" s="3">
        <f>Csonkahegyhát!V12</f>
        <v>43.05</v>
      </c>
      <c r="W28" s="3">
        <f>Csonkahegyhát!W12</f>
        <v>43.05</v>
      </c>
      <c r="X28" s="3">
        <f>Csonkahegyhát!X12</f>
        <v>43.05</v>
      </c>
      <c r="Y28" s="3">
        <f>Csonkahegyhát!Y12</f>
        <v>43.05</v>
      </c>
      <c r="Z28" s="3">
        <f>Csonkahegyhát!Z12</f>
        <v>43.05</v>
      </c>
      <c r="AA28" s="3">
        <f>Csonkahegyhát!AA12</f>
        <v>43.05</v>
      </c>
      <c r="AB28" s="3">
        <f>Csonkahegyhát!AB12</f>
        <v>43.05</v>
      </c>
      <c r="AC28" s="4">
        <f>Csonkahegyhát!AC12</f>
        <v>43.05</v>
      </c>
    </row>
    <row r="29" spans="1:29" ht="30" x14ac:dyDescent="0.25">
      <c r="A29" s="170">
        <v>1</v>
      </c>
      <c r="B29" s="64"/>
      <c r="C29" s="65"/>
      <c r="D29" s="66" t="s">
        <v>164</v>
      </c>
      <c r="E29" s="67"/>
      <c r="F29" s="68" t="s">
        <v>33</v>
      </c>
      <c r="G29" s="69"/>
      <c r="H29" s="70"/>
      <c r="I29" s="189" t="s">
        <v>215</v>
      </c>
      <c r="J29" s="190">
        <f t="shared" si="1"/>
        <v>283.5</v>
      </c>
      <c r="K29" s="70"/>
      <c r="L29" s="89">
        <v>43466</v>
      </c>
      <c r="M29" s="89">
        <v>48944</v>
      </c>
      <c r="N29" s="72"/>
      <c r="O29" s="1">
        <f>Dobronhegy!O12</f>
        <v>18.899999999999999</v>
      </c>
      <c r="P29" s="2">
        <f>Dobronhegy!P12</f>
        <v>18.899999999999999</v>
      </c>
      <c r="Q29" s="2">
        <f>Dobronhegy!Q12</f>
        <v>18.899999999999999</v>
      </c>
      <c r="R29" s="2">
        <f>Dobronhegy!R12</f>
        <v>18.899999999999999</v>
      </c>
      <c r="S29" s="2">
        <f>Dobronhegy!S12</f>
        <v>18.899999999999999</v>
      </c>
      <c r="T29" s="3">
        <f>Dobronhegy!T12</f>
        <v>18.899999999999999</v>
      </c>
      <c r="U29" s="3">
        <f>Dobronhegy!U12</f>
        <v>18.899999999999999</v>
      </c>
      <c r="V29" s="3">
        <f>Dobronhegy!V12</f>
        <v>18.899999999999999</v>
      </c>
      <c r="W29" s="3">
        <f>Dobronhegy!W12</f>
        <v>18.899999999999999</v>
      </c>
      <c r="X29" s="3">
        <f>Dobronhegy!X12</f>
        <v>18.899999999999999</v>
      </c>
      <c r="Y29" s="3">
        <f>Dobronhegy!Y12</f>
        <v>18.899999999999999</v>
      </c>
      <c r="Z29" s="3">
        <f>Dobronhegy!Z12</f>
        <v>18.899999999999999</v>
      </c>
      <c r="AA29" s="3">
        <f>Dobronhegy!AA12</f>
        <v>18.899999999999999</v>
      </c>
      <c r="AB29" s="3">
        <f>Dobronhegy!AB12</f>
        <v>18.899999999999999</v>
      </c>
      <c r="AC29" s="4">
        <f>Dobronhegy!AC12</f>
        <v>18.899999999999999</v>
      </c>
    </row>
    <row r="30" spans="1:29" ht="30" x14ac:dyDescent="0.25">
      <c r="A30" s="170">
        <v>1</v>
      </c>
      <c r="B30" s="64"/>
      <c r="C30" s="65"/>
      <c r="D30" s="66" t="s">
        <v>164</v>
      </c>
      <c r="E30" s="67"/>
      <c r="F30" s="68" t="s">
        <v>33</v>
      </c>
      <c r="G30" s="69"/>
      <c r="H30" s="70"/>
      <c r="I30" s="189" t="s">
        <v>213</v>
      </c>
      <c r="J30" s="190">
        <f t="shared" si="1"/>
        <v>708.75</v>
      </c>
      <c r="K30" s="70"/>
      <c r="L30" s="89">
        <v>43466</v>
      </c>
      <c r="M30" s="89">
        <v>48944</v>
      </c>
      <c r="N30" s="72"/>
      <c r="O30" s="1">
        <f>Milejszeg!O12</f>
        <v>47.25</v>
      </c>
      <c r="P30" s="2">
        <f>Milejszeg!P12</f>
        <v>47.25</v>
      </c>
      <c r="Q30" s="2">
        <f>Milejszeg!Q12</f>
        <v>47.25</v>
      </c>
      <c r="R30" s="2">
        <f>Milejszeg!R12</f>
        <v>47.25</v>
      </c>
      <c r="S30" s="2">
        <f>Milejszeg!S12</f>
        <v>47.25</v>
      </c>
      <c r="T30" s="3">
        <f>Milejszeg!T12</f>
        <v>47.25</v>
      </c>
      <c r="U30" s="3">
        <f>Milejszeg!U12</f>
        <v>47.25</v>
      </c>
      <c r="V30" s="3">
        <f>Milejszeg!V12</f>
        <v>47.25</v>
      </c>
      <c r="W30" s="3">
        <f>Milejszeg!W12</f>
        <v>47.25</v>
      </c>
      <c r="X30" s="3">
        <f>Milejszeg!X12</f>
        <v>47.25</v>
      </c>
      <c r="Y30" s="3">
        <f>Milejszeg!Y12</f>
        <v>47.25</v>
      </c>
      <c r="Z30" s="3">
        <f>Milejszeg!Z12</f>
        <v>47.25</v>
      </c>
      <c r="AA30" s="3">
        <f>Milejszeg!AA12</f>
        <v>47.25</v>
      </c>
      <c r="AB30" s="3">
        <f>Milejszeg!AB12</f>
        <v>47.25</v>
      </c>
      <c r="AC30" s="4">
        <f>Milejszeg!AC12</f>
        <v>47.25</v>
      </c>
    </row>
    <row r="31" spans="1:29" ht="30" x14ac:dyDescent="0.25">
      <c r="A31" s="170">
        <v>1</v>
      </c>
      <c r="B31" s="64"/>
      <c r="C31" s="65"/>
      <c r="D31" s="66" t="s">
        <v>164</v>
      </c>
      <c r="E31" s="67"/>
      <c r="F31" s="68" t="s">
        <v>33</v>
      </c>
      <c r="G31" s="69"/>
      <c r="H31" s="70"/>
      <c r="I31" s="189" t="s">
        <v>220</v>
      </c>
      <c r="J31" s="190">
        <f t="shared" si="1"/>
        <v>463.49999999999989</v>
      </c>
      <c r="K31" s="70"/>
      <c r="L31" s="89">
        <v>43466</v>
      </c>
      <c r="M31" s="89">
        <v>48944</v>
      </c>
      <c r="N31" s="72"/>
      <c r="O31" s="1">
        <f>Németfalu!O12</f>
        <v>30.9</v>
      </c>
      <c r="P31" s="2">
        <f>Németfalu!P12</f>
        <v>30.9</v>
      </c>
      <c r="Q31" s="2">
        <f>Németfalu!Q12</f>
        <v>30.9</v>
      </c>
      <c r="R31" s="2">
        <f>Németfalu!R12</f>
        <v>30.9</v>
      </c>
      <c r="S31" s="2">
        <f>Németfalu!S12</f>
        <v>30.9</v>
      </c>
      <c r="T31" s="3">
        <f>Németfalu!T12</f>
        <v>30.9</v>
      </c>
      <c r="U31" s="3">
        <f>Németfalu!U12</f>
        <v>30.9</v>
      </c>
      <c r="V31" s="3">
        <f>Németfalu!V12</f>
        <v>30.9</v>
      </c>
      <c r="W31" s="3">
        <f>Németfalu!W12</f>
        <v>30.9</v>
      </c>
      <c r="X31" s="3">
        <f>Németfalu!X12</f>
        <v>30.9</v>
      </c>
      <c r="Y31" s="3">
        <f>Németfalu!Y12</f>
        <v>30.9</v>
      </c>
      <c r="Z31" s="3">
        <f>Németfalu!Z12</f>
        <v>30.9</v>
      </c>
      <c r="AA31" s="3">
        <f>Németfalu!AA12</f>
        <v>30.9</v>
      </c>
      <c r="AB31" s="3">
        <f>Németfalu!AB12</f>
        <v>30.9</v>
      </c>
      <c r="AC31" s="4">
        <f>Németfalu!AC12</f>
        <v>30.9</v>
      </c>
    </row>
    <row r="32" spans="1:29" ht="30" x14ac:dyDescent="0.25">
      <c r="A32" s="170">
        <v>1</v>
      </c>
      <c r="B32" s="64"/>
      <c r="C32" s="65"/>
      <c r="D32" s="66" t="s">
        <v>164</v>
      </c>
      <c r="E32" s="67"/>
      <c r="F32" s="68" t="s">
        <v>33</v>
      </c>
      <c r="G32" s="69"/>
      <c r="H32" s="70"/>
      <c r="I32" s="189" t="s">
        <v>222</v>
      </c>
      <c r="J32" s="190">
        <f t="shared" si="1"/>
        <v>339.74999999999994</v>
      </c>
      <c r="K32" s="70"/>
      <c r="L32" s="89">
        <v>43466</v>
      </c>
      <c r="M32" s="89">
        <v>48944</v>
      </c>
      <c r="N32" s="72"/>
      <c r="O32" s="1">
        <f>Pálfiszeg!O12</f>
        <v>22.65</v>
      </c>
      <c r="P32" s="2">
        <f>Pálfiszeg!P12</f>
        <v>22.65</v>
      </c>
      <c r="Q32" s="2">
        <f>Pálfiszeg!Q12</f>
        <v>22.65</v>
      </c>
      <c r="R32" s="2">
        <f>Pálfiszeg!R12</f>
        <v>22.65</v>
      </c>
      <c r="S32" s="2">
        <f>Pálfiszeg!S12</f>
        <v>22.65</v>
      </c>
      <c r="T32" s="3">
        <f>Pálfiszeg!T12</f>
        <v>22.65</v>
      </c>
      <c r="U32" s="3">
        <f>Pálfiszeg!U12</f>
        <v>22.65</v>
      </c>
      <c r="V32" s="3">
        <f>Pálfiszeg!V12</f>
        <v>22.65</v>
      </c>
      <c r="W32" s="3">
        <f>Pálfiszeg!W12</f>
        <v>22.65</v>
      </c>
      <c r="X32" s="3">
        <f>Pálfiszeg!X12</f>
        <v>22.65</v>
      </c>
      <c r="Y32" s="3">
        <f>Pálfiszeg!Y12</f>
        <v>22.65</v>
      </c>
      <c r="Z32" s="3">
        <f>Pálfiszeg!Z12</f>
        <v>22.65</v>
      </c>
      <c r="AA32" s="3">
        <f>Pálfiszeg!AA12</f>
        <v>22.65</v>
      </c>
      <c r="AB32" s="3">
        <f>Pálfiszeg!AB12</f>
        <v>22.65</v>
      </c>
      <c r="AC32" s="4">
        <f>Pálfiszeg!AC12</f>
        <v>22.65</v>
      </c>
    </row>
    <row r="33" spans="1:29" ht="30" x14ac:dyDescent="0.25">
      <c r="A33" s="170">
        <v>1</v>
      </c>
      <c r="B33" s="64"/>
      <c r="C33" s="65"/>
      <c r="D33" s="66" t="s">
        <v>164</v>
      </c>
      <c r="E33" s="67"/>
      <c r="F33" s="68" t="s">
        <v>33</v>
      </c>
      <c r="G33" s="69"/>
      <c r="H33" s="70"/>
      <c r="I33" s="189" t="s">
        <v>224</v>
      </c>
      <c r="J33" s="190">
        <f t="shared" si="1"/>
        <v>4385.2499999999991</v>
      </c>
      <c r="K33" s="70"/>
      <c r="L33" s="89">
        <v>43466</v>
      </c>
      <c r="M33" s="89">
        <v>48944</v>
      </c>
      <c r="N33" s="72"/>
      <c r="O33" s="1">
        <f>Becsvölgye!O12</f>
        <v>292.34999999999997</v>
      </c>
      <c r="P33" s="2">
        <f>Becsvölgye!P12</f>
        <v>292.34999999999997</v>
      </c>
      <c r="Q33" s="2">
        <f>Becsvölgye!Q12</f>
        <v>292.34999999999997</v>
      </c>
      <c r="R33" s="2">
        <f>Becsvölgye!R12</f>
        <v>292.34999999999997</v>
      </c>
      <c r="S33" s="2">
        <f>Becsvölgye!S12</f>
        <v>292.34999999999997</v>
      </c>
      <c r="T33" s="3">
        <f>Becsvölgye!T12</f>
        <v>292.34999999999997</v>
      </c>
      <c r="U33" s="3">
        <f>Becsvölgye!U12</f>
        <v>292.34999999999997</v>
      </c>
      <c r="V33" s="3">
        <f>Becsvölgye!V12</f>
        <v>292.34999999999997</v>
      </c>
      <c r="W33" s="3">
        <f>Becsvölgye!W12</f>
        <v>292.34999999999997</v>
      </c>
      <c r="X33" s="3">
        <f>Becsvölgye!X12</f>
        <v>292.34999999999997</v>
      </c>
      <c r="Y33" s="3">
        <f>Becsvölgye!Y12</f>
        <v>292.34999999999997</v>
      </c>
      <c r="Z33" s="3">
        <f>Becsvölgye!Z12</f>
        <v>292.34999999999997</v>
      </c>
      <c r="AA33" s="3">
        <f>Becsvölgye!AA12</f>
        <v>292.34999999999997</v>
      </c>
      <c r="AB33" s="3">
        <f>Becsvölgye!AB12</f>
        <v>292.34999999999997</v>
      </c>
      <c r="AC33" s="4">
        <f>Becsvölgye!AC12</f>
        <v>292.34999999999997</v>
      </c>
    </row>
    <row r="34" spans="1:29" ht="30" x14ac:dyDescent="0.25">
      <c r="A34" s="170">
        <v>1</v>
      </c>
      <c r="B34" s="64"/>
      <c r="C34" s="65"/>
      <c r="D34" s="66" t="s">
        <v>164</v>
      </c>
      <c r="E34" s="67"/>
      <c r="F34" s="68" t="s">
        <v>33</v>
      </c>
      <c r="G34" s="69"/>
      <c r="H34" s="70"/>
      <c r="I34" s="189" t="s">
        <v>232</v>
      </c>
      <c r="J34" s="190">
        <f t="shared" si="1"/>
        <v>5260.4999999999982</v>
      </c>
      <c r="K34" s="70"/>
      <c r="L34" s="89">
        <v>43466</v>
      </c>
      <c r="M34" s="89">
        <v>48944</v>
      </c>
      <c r="N34" s="72"/>
      <c r="O34" s="1">
        <f>Kustánszeg!O12</f>
        <v>350.7</v>
      </c>
      <c r="P34" s="2">
        <f>Kustánszeg!P12</f>
        <v>350.7</v>
      </c>
      <c r="Q34" s="2">
        <f>Kustánszeg!Q12</f>
        <v>350.7</v>
      </c>
      <c r="R34" s="2">
        <f>Kustánszeg!R12</f>
        <v>350.7</v>
      </c>
      <c r="S34" s="2">
        <f>Kustánszeg!S12</f>
        <v>350.7</v>
      </c>
      <c r="T34" s="3">
        <f>Kustánszeg!T12</f>
        <v>350.7</v>
      </c>
      <c r="U34" s="3">
        <f>Kustánszeg!U12</f>
        <v>350.7</v>
      </c>
      <c r="V34" s="3">
        <f>Kustánszeg!V12</f>
        <v>350.7</v>
      </c>
      <c r="W34" s="3">
        <f>Kustánszeg!W12</f>
        <v>350.7</v>
      </c>
      <c r="X34" s="3">
        <f>Kustánszeg!X12</f>
        <v>350.7</v>
      </c>
      <c r="Y34" s="3">
        <f>Kustánszeg!Y12</f>
        <v>350.7</v>
      </c>
      <c r="Z34" s="3">
        <f>Kustánszeg!Z12</f>
        <v>350.7</v>
      </c>
      <c r="AA34" s="3">
        <f>Kustánszeg!AA12</f>
        <v>350.7</v>
      </c>
      <c r="AB34" s="3">
        <f>Kustánszeg!AB12</f>
        <v>350.7</v>
      </c>
      <c r="AC34" s="4">
        <f>Kustánszeg!AC12</f>
        <v>350.7</v>
      </c>
    </row>
    <row r="35" spans="1:29" ht="30" x14ac:dyDescent="0.25">
      <c r="A35" s="170">
        <v>1</v>
      </c>
      <c r="B35" s="64"/>
      <c r="C35" s="65"/>
      <c r="D35" s="66" t="s">
        <v>164</v>
      </c>
      <c r="E35" s="67"/>
      <c r="F35" s="68" t="s">
        <v>33</v>
      </c>
      <c r="G35" s="69"/>
      <c r="H35" s="70"/>
      <c r="I35" s="189" t="s">
        <v>234</v>
      </c>
      <c r="J35" s="190">
        <f t="shared" ref="J35:J36" si="2">SUM(O35:AC35)</f>
        <v>3323.2500000000009</v>
      </c>
      <c r="K35" s="70"/>
      <c r="L35" s="89">
        <v>43466</v>
      </c>
      <c r="M35" s="89">
        <v>48944</v>
      </c>
      <c r="N35" s="72"/>
      <c r="O35" s="1">
        <f>Nagypáli!O12</f>
        <v>221.54999999999998</v>
      </c>
      <c r="P35" s="53">
        <f>Nagypáli!P12</f>
        <v>221.54999999999998</v>
      </c>
      <c r="Q35" s="53">
        <f>Nagypáli!Q12</f>
        <v>221.54999999999998</v>
      </c>
      <c r="R35" s="53">
        <f>Nagypáli!R12</f>
        <v>221.54999999999998</v>
      </c>
      <c r="S35" s="53">
        <f>Nagypáli!S12</f>
        <v>221.54999999999998</v>
      </c>
      <c r="T35" s="54">
        <f>Nagypáli!T12</f>
        <v>221.54999999999998</v>
      </c>
      <c r="U35" s="54">
        <f>Nagypáli!U12</f>
        <v>221.54999999999998</v>
      </c>
      <c r="V35" s="54">
        <f>Nagypáli!V12</f>
        <v>221.54999999999998</v>
      </c>
      <c r="W35" s="54">
        <f>Nagypáli!W12</f>
        <v>221.54999999999998</v>
      </c>
      <c r="X35" s="54">
        <f>Nagypáli!X12</f>
        <v>221.54999999999998</v>
      </c>
      <c r="Y35" s="54">
        <f>Nagypáli!Y12</f>
        <v>221.54999999999998</v>
      </c>
      <c r="Z35" s="54">
        <f>Nagypáli!Z12</f>
        <v>221.54999999999998</v>
      </c>
      <c r="AA35" s="54">
        <f>Nagypáli!AA12</f>
        <v>221.54999999999998</v>
      </c>
      <c r="AB35" s="54">
        <f>Nagypáli!AB12</f>
        <v>221.54999999999998</v>
      </c>
      <c r="AC35" s="171">
        <f>Nagypáli!AC12</f>
        <v>221.54999999999998</v>
      </c>
    </row>
    <row r="36" spans="1:29" ht="30" x14ac:dyDescent="0.25">
      <c r="A36" s="170">
        <v>1</v>
      </c>
      <c r="B36" s="64"/>
      <c r="C36" s="65"/>
      <c r="D36" s="66" t="s">
        <v>199</v>
      </c>
      <c r="E36" s="67"/>
      <c r="F36" s="68" t="s">
        <v>33</v>
      </c>
      <c r="G36" s="69"/>
      <c r="H36" s="70"/>
      <c r="I36" s="189" t="s">
        <v>238</v>
      </c>
      <c r="J36" s="190">
        <f t="shared" si="2"/>
        <v>3156.7499999999991</v>
      </c>
      <c r="K36" s="70"/>
      <c r="L36" s="89">
        <v>43466</v>
      </c>
      <c r="M36" s="89">
        <v>48944</v>
      </c>
      <c r="N36" s="72"/>
      <c r="O36" s="1">
        <f>Kispáli!O12</f>
        <v>210.45</v>
      </c>
      <c r="P36" s="53">
        <f>Kispáli!P12</f>
        <v>210.45</v>
      </c>
      <c r="Q36" s="53">
        <f>Kispáli!Q12</f>
        <v>210.45</v>
      </c>
      <c r="R36" s="53">
        <f>Kispáli!R12</f>
        <v>210.45</v>
      </c>
      <c r="S36" s="53">
        <f>Kispáli!S12</f>
        <v>210.45</v>
      </c>
      <c r="T36" s="54">
        <f>Kispáli!T12</f>
        <v>210.45</v>
      </c>
      <c r="U36" s="54">
        <f>Kispáli!U12</f>
        <v>210.45</v>
      </c>
      <c r="V36" s="54">
        <f>Kispáli!V12</f>
        <v>210.45</v>
      </c>
      <c r="W36" s="54">
        <f>Kispáli!W12</f>
        <v>210.45</v>
      </c>
      <c r="X36" s="54">
        <f>Kispáli!X12</f>
        <v>210.45</v>
      </c>
      <c r="Y36" s="54">
        <f>Kispáli!Y12</f>
        <v>210.45</v>
      </c>
      <c r="Z36" s="54">
        <f>Kispáli!Z12</f>
        <v>210.45</v>
      </c>
      <c r="AA36" s="54">
        <f>Kispáli!AA12</f>
        <v>210.45</v>
      </c>
      <c r="AB36" s="54">
        <f>Kispáli!AB12</f>
        <v>210.45</v>
      </c>
      <c r="AC36" s="171">
        <f>Kispáli!AC12</f>
        <v>210.45</v>
      </c>
    </row>
    <row r="37" spans="1:29" x14ac:dyDescent="0.25">
      <c r="A37" s="172"/>
      <c r="B37" s="73" t="s">
        <v>43</v>
      </c>
      <c r="C37" s="74"/>
      <c r="D37" s="74"/>
      <c r="E37" s="74"/>
      <c r="F37" s="74"/>
      <c r="G37" s="74"/>
      <c r="H37" s="75"/>
      <c r="I37" s="191"/>
      <c r="J37" s="188"/>
      <c r="K37" s="76"/>
      <c r="L37" s="77"/>
      <c r="M37" s="78"/>
      <c r="N37" s="76"/>
      <c r="O37" s="76"/>
      <c r="P37" s="76"/>
      <c r="Q37" s="79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173"/>
    </row>
    <row r="38" spans="1:29" ht="15" customHeight="1" x14ac:dyDescent="0.25">
      <c r="A38" s="174"/>
      <c r="B38" s="80" t="s">
        <v>1</v>
      </c>
      <c r="C38" s="76"/>
      <c r="D38" s="76"/>
      <c r="E38" s="76"/>
      <c r="F38" s="76"/>
      <c r="G38" s="76"/>
      <c r="H38" s="75"/>
      <c r="I38" s="188"/>
      <c r="J38" s="188"/>
      <c r="K38" s="81"/>
      <c r="L38" s="77"/>
      <c r="M38" s="78"/>
      <c r="N38" s="81"/>
      <c r="O38" s="81"/>
      <c r="P38" s="81"/>
      <c r="Q38" s="82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98"/>
    </row>
    <row r="39" spans="1:29" s="91" customFormat="1" ht="120" x14ac:dyDescent="0.25">
      <c r="A39" s="212">
        <v>72</v>
      </c>
      <c r="B39" s="148"/>
      <c r="C39" s="154" t="str">
        <f>Zalaegerszeg!C15</f>
        <v>Zalaegerszeg … kút</v>
      </c>
      <c r="D39" s="154" t="str">
        <f>Zalaegerszeg!D15</f>
        <v>kútfelújítás</v>
      </c>
      <c r="E39" s="215" t="str">
        <f>Zalaegerszeg!E15</f>
        <v xml:space="preserve">Az objektum kora, műszaki állapota miatt fennáll a meghibásodás veszélye.
Feladat szükségessége
</v>
      </c>
      <c r="F39" s="215" t="str">
        <f>Zalaegerszeg!F15</f>
        <v>A felhasználók folyamatos vízellátásának biztosítására</v>
      </c>
      <c r="G39" s="215" t="str">
        <f>Zalaegerszeg!G15</f>
        <v>Az elvárt vízigényeket kielégítő megfelelő műszaki állapotú vízbázis.</v>
      </c>
      <c r="H39" s="148"/>
      <c r="I39" s="213" t="str">
        <f>Zalaegerszeg!I15</f>
        <v>Zalaegerszeg</v>
      </c>
      <c r="J39" s="148">
        <f>Zalaegerszeg!J15</f>
        <v>6000</v>
      </c>
      <c r="K39" s="148"/>
      <c r="L39" s="205">
        <f>Zalaegerszeg!L15</f>
        <v>44927</v>
      </c>
      <c r="M39" s="205">
        <f>Zalaegerszeg!M15</f>
        <v>45291</v>
      </c>
      <c r="N39" s="214" t="str">
        <f>Zalaegerszeg!N15</f>
        <v>közép</v>
      </c>
      <c r="O39" s="1"/>
      <c r="P39" s="2"/>
      <c r="Q39" s="2"/>
      <c r="R39" s="2"/>
      <c r="S39" s="2">
        <f>Zalaegerszeg!S15</f>
        <v>6000</v>
      </c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s="91" customFormat="1" ht="120" x14ac:dyDescent="0.25">
      <c r="A40" s="212">
        <v>113</v>
      </c>
      <c r="B40" s="148"/>
      <c r="C40" s="154" t="str">
        <f>Zalaegerszeg!C16</f>
        <v>Zalaegerszeg … kút</v>
      </c>
      <c r="D40" s="154" t="str">
        <f>Zalaegerszeg!D16</f>
        <v>kútfelújítás</v>
      </c>
      <c r="E40" s="215" t="str">
        <f>Zalaegerszeg!E16</f>
        <v xml:space="preserve">Az objektum kora, műszaki állapota miatt fennáll a meghibásodás veszélye.
Feladat szükségessége
</v>
      </c>
      <c r="F40" s="215" t="str">
        <f>Zalaegerszeg!F16</f>
        <v>A felhasználók folyamatos vízellátásának biztosítására</v>
      </c>
      <c r="G40" s="215" t="str">
        <f>Zalaegerszeg!G16</f>
        <v>Az elvárt vízigényeket kielégítő megfelelő műszaki állapotú vízbázis.</v>
      </c>
      <c r="H40" s="148"/>
      <c r="I40" s="213" t="str">
        <f>Zalaegerszeg!I16</f>
        <v>Zalaegerszeg</v>
      </c>
      <c r="J40" s="148">
        <f>Zalaegerszeg!J16</f>
        <v>6000</v>
      </c>
      <c r="K40" s="148"/>
      <c r="L40" s="205">
        <f>Zalaegerszeg!L16</f>
        <v>46753</v>
      </c>
      <c r="M40" s="205">
        <f>Zalaegerszeg!M16</f>
        <v>47118</v>
      </c>
      <c r="N40" s="214" t="str">
        <f>Zalaegerszeg!N16</f>
        <v>hosszú</v>
      </c>
      <c r="O40" s="1"/>
      <c r="P40" s="2"/>
      <c r="Q40" s="2"/>
      <c r="R40" s="2"/>
      <c r="S40" s="2"/>
      <c r="T40" s="3"/>
      <c r="U40" s="3"/>
      <c r="V40" s="3"/>
      <c r="W40" s="3"/>
      <c r="X40" s="3">
        <f>Zalaegerszeg!X16</f>
        <v>6000</v>
      </c>
      <c r="Y40" s="3"/>
      <c r="Z40" s="3"/>
      <c r="AA40" s="3"/>
      <c r="AB40" s="3"/>
      <c r="AC40" s="4"/>
    </row>
    <row r="41" spans="1:29" x14ac:dyDescent="0.25">
      <c r="A41" s="170"/>
      <c r="B41" s="64"/>
      <c r="C41" s="65"/>
      <c r="D41" s="67"/>
      <c r="E41" s="67"/>
      <c r="F41" s="92"/>
      <c r="G41" s="67"/>
      <c r="H41" s="93"/>
      <c r="I41" s="192"/>
      <c r="J41" s="190"/>
      <c r="K41" s="94"/>
      <c r="L41" s="95"/>
      <c r="M41" s="96"/>
      <c r="N41" s="90"/>
      <c r="O41" s="1"/>
      <c r="P41" s="2"/>
      <c r="Q41" s="37"/>
      <c r="R41" s="37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4"/>
      <c r="B42" s="80" t="s">
        <v>2</v>
      </c>
      <c r="C42" s="76"/>
      <c r="D42" s="76"/>
      <c r="E42" s="76"/>
      <c r="F42" s="76"/>
      <c r="G42" s="76"/>
      <c r="H42" s="81"/>
      <c r="I42" s="188"/>
      <c r="J42" s="201"/>
      <c r="K42" s="81"/>
      <c r="L42" s="78"/>
      <c r="M42" s="78"/>
      <c r="N42" s="81"/>
      <c r="O42" s="81"/>
      <c r="P42" s="81"/>
      <c r="Q42" s="82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98"/>
    </row>
    <row r="43" spans="1:29" s="91" customFormat="1" ht="75" x14ac:dyDescent="0.25">
      <c r="A43" s="238">
        <v>2</v>
      </c>
      <c r="B43" s="83"/>
      <c r="C43" s="84" t="s">
        <v>77</v>
      </c>
      <c r="D43" s="84" t="s">
        <v>271</v>
      </c>
      <c r="E43" s="85" t="s">
        <v>146</v>
      </c>
      <c r="F43" s="85" t="s">
        <v>125</v>
      </c>
      <c r="G43" s="86" t="s">
        <v>126</v>
      </c>
      <c r="H43" s="87"/>
      <c r="I43" s="189" t="s">
        <v>77</v>
      </c>
      <c r="J43" s="190">
        <f t="shared" ref="J43" si="3">SUM(O43:AC43)</f>
        <v>5000</v>
      </c>
      <c r="K43" s="87"/>
      <c r="L43" s="89">
        <v>43556</v>
      </c>
      <c r="M43" s="89">
        <v>43830</v>
      </c>
      <c r="N43" s="90" t="s">
        <v>25</v>
      </c>
      <c r="O43" s="1">
        <v>5000</v>
      </c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91" customFormat="1" ht="75" x14ac:dyDescent="0.25">
      <c r="A44" s="286">
        <v>83</v>
      </c>
      <c r="B44" s="83"/>
      <c r="C44" s="86" t="str">
        <f>Zalaegerszeg!C20</f>
        <v>Zalaegerszeg … kút</v>
      </c>
      <c r="D44" s="86" t="str">
        <f>Zalaegerszeg!D20</f>
        <v>Szivattyú csere 2 db</v>
      </c>
      <c r="E44" s="86" t="str">
        <f>Zalaegerszeg!E20</f>
        <v>A szivattyú kora, műszaki állapota miatt fennáll a meghibásodás veszélye.</v>
      </c>
      <c r="F44" s="86" t="str">
        <f>Zalaegerszeg!F20</f>
        <v>A folyamatos víztermelés biztosítása.</v>
      </c>
      <c r="G44" s="86" t="str">
        <f>Zalaegerszeg!G20</f>
        <v>A Q–H diagramhoz illeszkedő energiahatékony  szivattyú üzemeltetése.</v>
      </c>
      <c r="H44" s="86"/>
      <c r="I44" s="218" t="str">
        <f>Zalaegerszeg!I20</f>
        <v>Zalaegerszeg</v>
      </c>
      <c r="J44" s="216">
        <f>Zalaegerszeg!J20</f>
        <v>601</v>
      </c>
      <c r="K44" s="86"/>
      <c r="L44" s="217">
        <f>Zalaegerszeg!L20</f>
        <v>45292</v>
      </c>
      <c r="M44" s="217">
        <f>Zalaegerszeg!M20</f>
        <v>45657</v>
      </c>
      <c r="N44" s="216" t="str">
        <f>Zalaegerszeg!N20</f>
        <v>hosszú</v>
      </c>
      <c r="O44" s="1"/>
      <c r="P44" s="2"/>
      <c r="Q44" s="2"/>
      <c r="R44" s="2"/>
      <c r="S44" s="2"/>
      <c r="T44" s="3">
        <f>Zalaegerszeg!T20</f>
        <v>601</v>
      </c>
      <c r="U44" s="3"/>
      <c r="V44" s="3"/>
      <c r="W44" s="3"/>
      <c r="X44" s="3"/>
      <c r="Y44" s="3"/>
      <c r="Z44" s="3"/>
      <c r="AA44" s="3"/>
      <c r="AB44" s="3"/>
      <c r="AC44" s="4"/>
    </row>
    <row r="45" spans="1:29" s="91" customFormat="1" ht="90" x14ac:dyDescent="0.25">
      <c r="A45" s="287"/>
      <c r="B45" s="83"/>
      <c r="C45" s="86" t="str">
        <f>Zalaegerszeg!C21</f>
        <v>Zalaegerszeg … kút</v>
      </c>
      <c r="D45" s="86" t="str">
        <f>Zalaegerszeg!D21</f>
        <v>Gépészeti felújítás 2 db</v>
      </c>
      <c r="E45" s="86" t="str">
        <f>Zalaegerszeg!E21</f>
        <v>A szerelvények és vezetékek, műszaki állapota miatt fennáll a meghibásodás veszélye.</v>
      </c>
      <c r="F45" s="86" t="str">
        <f>Zalaegerszeg!F21</f>
        <v>A folyamatos víztermelés biztosítása.</v>
      </c>
      <c r="G45" s="86" t="str">
        <f>Zalaegerszeg!G21</f>
        <v>A gépészeti funkciókat kifogástalanul ellátó szerelvények.</v>
      </c>
      <c r="H45" s="86"/>
      <c r="I45" s="218" t="str">
        <f>Zalaegerszeg!I21</f>
        <v>Zalaegerszeg</v>
      </c>
      <c r="J45" s="216">
        <f>Zalaegerszeg!J21</f>
        <v>2000</v>
      </c>
      <c r="K45" s="86"/>
      <c r="L45" s="217">
        <f>Zalaegerszeg!L21</f>
        <v>45292</v>
      </c>
      <c r="M45" s="217">
        <f>Zalaegerszeg!M21</f>
        <v>45657</v>
      </c>
      <c r="N45" s="216" t="str">
        <f>Zalaegerszeg!N21</f>
        <v>hosszú</v>
      </c>
      <c r="O45" s="1"/>
      <c r="P45" s="2"/>
      <c r="Q45" s="2"/>
      <c r="R45" s="2"/>
      <c r="S45" s="2"/>
      <c r="T45" s="3">
        <f>Zalaegerszeg!T21</f>
        <v>2000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91" customFormat="1" ht="75" x14ac:dyDescent="0.25">
      <c r="A46" s="286">
        <v>101</v>
      </c>
      <c r="B46" s="83"/>
      <c r="C46" s="86" t="str">
        <f>Zalaegerszeg!C22</f>
        <v>Zalaegerszeg … kút</v>
      </c>
      <c r="D46" s="86" t="str">
        <f>Zalaegerszeg!D22</f>
        <v>Szivattyú csere 2 db</v>
      </c>
      <c r="E46" s="86" t="str">
        <f>Zalaegerszeg!E22</f>
        <v>A szivattyú kora, műszaki állapota miatt fennáll a meghibásodás veszélye.</v>
      </c>
      <c r="F46" s="86" t="str">
        <f>Zalaegerszeg!F22</f>
        <v>A folyamatos víztermelés biztosítása.</v>
      </c>
      <c r="G46" s="86" t="str">
        <f>Zalaegerszeg!G22</f>
        <v>A Q–H diagramhoz illeszkedő energiahatékony  szivattyú üzemeltetése.</v>
      </c>
      <c r="H46" s="86"/>
      <c r="I46" s="218" t="str">
        <f>Zalaegerszeg!I22</f>
        <v>Zalaegerszeg</v>
      </c>
      <c r="J46" s="216">
        <f>Zalaegerszeg!J22</f>
        <v>601</v>
      </c>
      <c r="K46" s="86"/>
      <c r="L46" s="217">
        <f>Zalaegerszeg!L22</f>
        <v>45658</v>
      </c>
      <c r="M46" s="217">
        <f>Zalaegerszeg!M22</f>
        <v>46022</v>
      </c>
      <c r="N46" s="216" t="str">
        <f>Zalaegerszeg!N22</f>
        <v>hosszú</v>
      </c>
      <c r="O46" s="1"/>
      <c r="P46" s="2"/>
      <c r="Q46" s="2"/>
      <c r="R46" s="2"/>
      <c r="S46" s="2"/>
      <c r="T46" s="3"/>
      <c r="U46" s="3">
        <f>Zalaegerszeg!U22</f>
        <v>601</v>
      </c>
      <c r="V46" s="3"/>
      <c r="W46" s="3"/>
      <c r="X46" s="3"/>
      <c r="Y46" s="3"/>
      <c r="Z46" s="3"/>
      <c r="AA46" s="3"/>
      <c r="AB46" s="3"/>
      <c r="AC46" s="4"/>
    </row>
    <row r="47" spans="1:29" s="91" customFormat="1" ht="90" x14ac:dyDescent="0.25">
      <c r="A47" s="287"/>
      <c r="B47" s="83"/>
      <c r="C47" s="86" t="str">
        <f>Zalaegerszeg!C23</f>
        <v>Zalaegerszeg … kút</v>
      </c>
      <c r="D47" s="86" t="str">
        <f>Zalaegerszeg!D23</f>
        <v>Gépészeti felújítás 2 db</v>
      </c>
      <c r="E47" s="86" t="str">
        <f>Zalaegerszeg!E23</f>
        <v>A szerelvények és vezetékek, műszaki állapota miatt fennáll a meghibásodás veszélye.</v>
      </c>
      <c r="F47" s="86" t="str">
        <f>Zalaegerszeg!F23</f>
        <v>A folyamatos víztermelés biztosítása.</v>
      </c>
      <c r="G47" s="86" t="str">
        <f>Zalaegerszeg!G23</f>
        <v>A gépészeti funkciókat kifogástalanul ellátó szerelvények.</v>
      </c>
      <c r="H47" s="86"/>
      <c r="I47" s="218" t="str">
        <f>Zalaegerszeg!I23</f>
        <v>Zalaegerszeg</v>
      </c>
      <c r="J47" s="216">
        <f>Zalaegerszeg!J23</f>
        <v>2000</v>
      </c>
      <c r="K47" s="86"/>
      <c r="L47" s="217">
        <f>Zalaegerszeg!L23</f>
        <v>45658</v>
      </c>
      <c r="M47" s="217">
        <f>Zalaegerszeg!M23</f>
        <v>46022</v>
      </c>
      <c r="N47" s="216" t="str">
        <f>Zalaegerszeg!N23</f>
        <v>hosszú</v>
      </c>
      <c r="O47" s="1"/>
      <c r="P47" s="2"/>
      <c r="Q47" s="2"/>
      <c r="R47" s="2"/>
      <c r="S47" s="2"/>
      <c r="T47" s="3"/>
      <c r="U47" s="3">
        <f>Zalaegerszeg!U23</f>
        <v>2000</v>
      </c>
      <c r="V47" s="3"/>
      <c r="W47" s="3"/>
      <c r="X47" s="3"/>
      <c r="Y47" s="3"/>
      <c r="Z47" s="3"/>
      <c r="AA47" s="3"/>
      <c r="AB47" s="3"/>
      <c r="AC47" s="4"/>
    </row>
    <row r="48" spans="1:29" s="91" customFormat="1" ht="75" x14ac:dyDescent="0.25">
      <c r="A48" s="286">
        <v>106</v>
      </c>
      <c r="B48" s="83"/>
      <c r="C48" s="86" t="str">
        <f>Zalaegerszeg!C24</f>
        <v>Zalaegerszeg … kút</v>
      </c>
      <c r="D48" s="86" t="str">
        <f>Zalaegerszeg!D24</f>
        <v>Szivattyú csere 2 db</v>
      </c>
      <c r="E48" s="86" t="str">
        <f>Zalaegerszeg!E24</f>
        <v>A szivattyú kora, műszaki állapota miatt fennáll a meghibásodás veszélye.</v>
      </c>
      <c r="F48" s="86" t="str">
        <f>Zalaegerszeg!F24</f>
        <v>A folyamatos víztermelés biztosítása.</v>
      </c>
      <c r="G48" s="86" t="str">
        <f>Zalaegerszeg!G24</f>
        <v>A Q–H diagramhoz illeszkedő energiahatékony  szivattyú üzemeltetése.</v>
      </c>
      <c r="H48" s="86"/>
      <c r="I48" s="218" t="str">
        <f>Zalaegerszeg!I24</f>
        <v>Zalaegerszeg</v>
      </c>
      <c r="J48" s="216">
        <f>Zalaegerszeg!J24</f>
        <v>601</v>
      </c>
      <c r="K48" s="86"/>
      <c r="L48" s="217">
        <f>Zalaegerszeg!L24</f>
        <v>46023</v>
      </c>
      <c r="M48" s="217">
        <f>Zalaegerszeg!M24</f>
        <v>46387</v>
      </c>
      <c r="N48" s="216" t="str">
        <f>Zalaegerszeg!N24</f>
        <v>hosszú</v>
      </c>
      <c r="O48" s="1"/>
      <c r="P48" s="2"/>
      <c r="Q48" s="2"/>
      <c r="R48" s="2"/>
      <c r="S48" s="2"/>
      <c r="T48" s="3"/>
      <c r="U48" s="3"/>
      <c r="V48" s="3">
        <f>Zalaegerszeg!V24</f>
        <v>601</v>
      </c>
      <c r="W48" s="3"/>
      <c r="X48" s="3"/>
      <c r="Y48" s="3"/>
      <c r="Z48" s="3"/>
      <c r="AA48" s="3"/>
      <c r="AB48" s="3"/>
      <c r="AC48" s="4"/>
    </row>
    <row r="49" spans="1:29" s="91" customFormat="1" ht="90" x14ac:dyDescent="0.25">
      <c r="A49" s="287"/>
      <c r="B49" s="83"/>
      <c r="C49" s="86" t="str">
        <f>Zalaegerszeg!C25</f>
        <v>Zalaegerszeg … kút</v>
      </c>
      <c r="D49" s="86" t="str">
        <f>Zalaegerszeg!D25</f>
        <v>Gépészeti felújítás 2 db</v>
      </c>
      <c r="E49" s="86" t="str">
        <f>Zalaegerszeg!E25</f>
        <v>A szerelvények és vezetékek, műszaki állapota miatt fennáll a meghibásodás veszélye.</v>
      </c>
      <c r="F49" s="86" t="str">
        <f>Zalaegerszeg!F25</f>
        <v>A folyamatos víztermelés biztosítása.</v>
      </c>
      <c r="G49" s="86" t="str">
        <f>Zalaegerszeg!G25</f>
        <v>A gépészeti funkciókat kifogástalanul ellátó szerelvények.</v>
      </c>
      <c r="H49" s="86"/>
      <c r="I49" s="218" t="str">
        <f>Zalaegerszeg!I25</f>
        <v>Zalaegerszeg</v>
      </c>
      <c r="J49" s="216">
        <f>Zalaegerszeg!J25</f>
        <v>2000</v>
      </c>
      <c r="K49" s="86"/>
      <c r="L49" s="217">
        <f>Zalaegerszeg!L25</f>
        <v>46023</v>
      </c>
      <c r="M49" s="217">
        <f>Zalaegerszeg!M25</f>
        <v>46387</v>
      </c>
      <c r="N49" s="216" t="str">
        <f>Zalaegerszeg!N25</f>
        <v>hosszú</v>
      </c>
      <c r="O49" s="1"/>
      <c r="P49" s="2"/>
      <c r="Q49" s="2"/>
      <c r="R49" s="2"/>
      <c r="S49" s="2"/>
      <c r="T49" s="3"/>
      <c r="U49" s="3"/>
      <c r="V49" s="3">
        <f>Zalaegerszeg!V25</f>
        <v>2000</v>
      </c>
      <c r="W49" s="3"/>
      <c r="X49" s="3"/>
      <c r="Y49" s="3"/>
      <c r="Z49" s="3"/>
      <c r="AA49" s="3"/>
      <c r="AB49" s="3"/>
      <c r="AC49" s="4"/>
    </row>
    <row r="50" spans="1:29" s="91" customFormat="1" ht="75" x14ac:dyDescent="0.25">
      <c r="A50" s="286">
        <v>108</v>
      </c>
      <c r="B50" s="83"/>
      <c r="C50" s="86" t="str">
        <f>Zalaegerszeg!C26</f>
        <v>Zalaegerszeg … kút</v>
      </c>
      <c r="D50" s="86" t="str">
        <f>Zalaegerszeg!D26</f>
        <v>Szivattyú csere 2 db</v>
      </c>
      <c r="E50" s="86" t="str">
        <f>Zalaegerszeg!E26</f>
        <v>A szivattyú kora, műszaki állapota miatt fennáll a meghibásodás veszélye.</v>
      </c>
      <c r="F50" s="86" t="str">
        <f>Zalaegerszeg!F26</f>
        <v>A folyamatos víztermelés biztosítása.</v>
      </c>
      <c r="G50" s="86" t="str">
        <f>Zalaegerszeg!G26</f>
        <v>A Q–H diagramhoz illeszkedő energiahatékony  szivattyú üzemeltetése.</v>
      </c>
      <c r="H50" s="86"/>
      <c r="I50" s="218" t="str">
        <f>Zalaegerszeg!I26</f>
        <v>Zalaegerszeg</v>
      </c>
      <c r="J50" s="216">
        <f>Zalaegerszeg!J26</f>
        <v>601</v>
      </c>
      <c r="K50" s="86"/>
      <c r="L50" s="217">
        <f>Zalaegerszeg!L26</f>
        <v>46388</v>
      </c>
      <c r="M50" s="217">
        <f>Zalaegerszeg!M26</f>
        <v>46752</v>
      </c>
      <c r="N50" s="216" t="str">
        <f>Zalaegerszeg!N26</f>
        <v>hosszú</v>
      </c>
      <c r="O50" s="1"/>
      <c r="P50" s="2"/>
      <c r="Q50" s="2"/>
      <c r="R50" s="2"/>
      <c r="S50" s="2"/>
      <c r="T50" s="3"/>
      <c r="U50" s="3"/>
      <c r="V50" s="3"/>
      <c r="W50" s="3">
        <f>Zalaegerszeg!W26</f>
        <v>601</v>
      </c>
      <c r="X50" s="3"/>
      <c r="Y50" s="3"/>
      <c r="Z50" s="3"/>
      <c r="AA50" s="3"/>
      <c r="AB50" s="3"/>
      <c r="AC50" s="4"/>
    </row>
    <row r="51" spans="1:29" s="91" customFormat="1" ht="90" x14ac:dyDescent="0.25">
      <c r="A51" s="287"/>
      <c r="B51" s="83"/>
      <c r="C51" s="86" t="str">
        <f>Zalaegerszeg!C27</f>
        <v>Zalaegerszeg … kút</v>
      </c>
      <c r="D51" s="86" t="str">
        <f>Zalaegerszeg!D27</f>
        <v>Gépészeti felújítás 2 db</v>
      </c>
      <c r="E51" s="86" t="str">
        <f>Zalaegerszeg!E27</f>
        <v>A szerelvények és vezetékek, műszaki állapota miatt fennáll a meghibásodás veszélye.</v>
      </c>
      <c r="F51" s="86" t="str">
        <f>Zalaegerszeg!F27</f>
        <v>A folyamatos víztermelés biztosítása.</v>
      </c>
      <c r="G51" s="86" t="str">
        <f>Zalaegerszeg!G27</f>
        <v>A gépészeti funkciókat kifogástalanul ellátó szerelvények.</v>
      </c>
      <c r="H51" s="86"/>
      <c r="I51" s="218" t="str">
        <f>Zalaegerszeg!I27</f>
        <v>Zalaegerszeg</v>
      </c>
      <c r="J51" s="216">
        <f>Zalaegerszeg!J27</f>
        <v>2000</v>
      </c>
      <c r="K51" s="86"/>
      <c r="L51" s="217">
        <f>Zalaegerszeg!L27</f>
        <v>46388</v>
      </c>
      <c r="M51" s="217">
        <f>Zalaegerszeg!M27</f>
        <v>46752</v>
      </c>
      <c r="N51" s="216" t="str">
        <f>Zalaegerszeg!N27</f>
        <v>hosszú</v>
      </c>
      <c r="O51" s="1"/>
      <c r="P51" s="2"/>
      <c r="Q51" s="2"/>
      <c r="R51" s="2"/>
      <c r="S51" s="2"/>
      <c r="T51" s="3"/>
      <c r="U51" s="3"/>
      <c r="V51" s="3"/>
      <c r="W51" s="3">
        <f>Zalaegerszeg!W27</f>
        <v>2000</v>
      </c>
      <c r="X51" s="3"/>
      <c r="Y51" s="3"/>
      <c r="Z51" s="3"/>
      <c r="AA51" s="3"/>
      <c r="AB51" s="3"/>
      <c r="AC51" s="4"/>
    </row>
    <row r="52" spans="1:29" s="91" customFormat="1" ht="75" x14ac:dyDescent="0.25">
      <c r="A52" s="286">
        <v>114</v>
      </c>
      <c r="B52" s="83"/>
      <c r="C52" s="86" t="str">
        <f>Zalaegerszeg!C28</f>
        <v>Zalaegerszeg … kút</v>
      </c>
      <c r="D52" s="86" t="str">
        <f>Zalaegerszeg!D28</f>
        <v>Szivattyú csere 2 db</v>
      </c>
      <c r="E52" s="86" t="str">
        <f>Zalaegerszeg!E28</f>
        <v>A szivattyú kora, műszaki állapota miatt fennáll a meghibásodás veszélye.</v>
      </c>
      <c r="F52" s="86" t="str">
        <f>Zalaegerszeg!F28</f>
        <v>A folyamatos víztermelés biztosítása.</v>
      </c>
      <c r="G52" s="86" t="str">
        <f>Zalaegerszeg!G28</f>
        <v>A Q–H diagramhoz illeszkedő energiahatékony  szivattyú üzemeltetése.</v>
      </c>
      <c r="H52" s="86"/>
      <c r="I52" s="218" t="str">
        <f>Zalaegerszeg!I28</f>
        <v>Zalaegerszeg</v>
      </c>
      <c r="J52" s="216">
        <f>Zalaegerszeg!J28</f>
        <v>601</v>
      </c>
      <c r="K52" s="86"/>
      <c r="L52" s="217">
        <f>Zalaegerszeg!L28</f>
        <v>46753</v>
      </c>
      <c r="M52" s="217">
        <f>Zalaegerszeg!M28</f>
        <v>47118</v>
      </c>
      <c r="N52" s="216" t="str">
        <f>Zalaegerszeg!N28</f>
        <v>hosszú</v>
      </c>
      <c r="O52" s="1"/>
      <c r="P52" s="2"/>
      <c r="Q52" s="2"/>
      <c r="R52" s="2"/>
      <c r="S52" s="2"/>
      <c r="T52" s="3"/>
      <c r="U52" s="3"/>
      <c r="V52" s="3"/>
      <c r="W52" s="3"/>
      <c r="X52" s="3">
        <f>Zalaegerszeg!X28</f>
        <v>601</v>
      </c>
      <c r="Y52" s="3"/>
      <c r="Z52" s="3"/>
      <c r="AA52" s="3"/>
      <c r="AB52" s="3"/>
      <c r="AC52" s="4"/>
    </row>
    <row r="53" spans="1:29" s="91" customFormat="1" ht="90" x14ac:dyDescent="0.25">
      <c r="A53" s="287"/>
      <c r="B53" s="83"/>
      <c r="C53" s="86" t="str">
        <f>Zalaegerszeg!C29</f>
        <v>Zalaegerszeg … kút</v>
      </c>
      <c r="D53" s="86" t="str">
        <f>Zalaegerszeg!D29</f>
        <v>Gépészeti felújítás 2 db</v>
      </c>
      <c r="E53" s="86" t="str">
        <f>Zalaegerszeg!E29</f>
        <v>A szerelvények és vezetékek, műszaki állapota miatt fennáll a meghibásodás veszélye.</v>
      </c>
      <c r="F53" s="86" t="str">
        <f>Zalaegerszeg!F29</f>
        <v>A folyamatos víztermelés biztosítása.</v>
      </c>
      <c r="G53" s="86" t="str">
        <f>Zalaegerszeg!G29</f>
        <v>A gépészeti funkciókat kifogástalanul ellátó szerelvények.</v>
      </c>
      <c r="H53" s="86"/>
      <c r="I53" s="218" t="str">
        <f>Zalaegerszeg!I29</f>
        <v>Zalaegerszeg</v>
      </c>
      <c r="J53" s="216">
        <f>Zalaegerszeg!J29</f>
        <v>2000</v>
      </c>
      <c r="K53" s="86"/>
      <c r="L53" s="217">
        <f>Zalaegerszeg!L29</f>
        <v>46753</v>
      </c>
      <c r="M53" s="217">
        <f>Zalaegerszeg!M29</f>
        <v>47118</v>
      </c>
      <c r="N53" s="216" t="str">
        <f>Zalaegerszeg!N29</f>
        <v>hosszú</v>
      </c>
      <c r="O53" s="1"/>
      <c r="P53" s="2"/>
      <c r="Q53" s="2"/>
      <c r="R53" s="2"/>
      <c r="S53" s="2"/>
      <c r="T53" s="3"/>
      <c r="U53" s="3"/>
      <c r="V53" s="3"/>
      <c r="W53" s="3"/>
      <c r="X53" s="3">
        <f>Zalaegerszeg!X29</f>
        <v>2000</v>
      </c>
      <c r="Y53" s="3"/>
      <c r="Z53" s="3"/>
      <c r="AA53" s="3"/>
      <c r="AB53" s="3"/>
      <c r="AC53" s="4"/>
    </row>
    <row r="54" spans="1:29" s="91" customFormat="1" ht="75" x14ac:dyDescent="0.25">
      <c r="A54" s="286">
        <v>117</v>
      </c>
      <c r="B54" s="83"/>
      <c r="C54" s="86" t="str">
        <f>Zalaegerszeg!C30</f>
        <v>Zalaegerszeg … kút</v>
      </c>
      <c r="D54" s="86" t="str">
        <f>Zalaegerszeg!D30</f>
        <v>Szivattyú csere 2 db</v>
      </c>
      <c r="E54" s="86" t="str">
        <f>Zalaegerszeg!E30</f>
        <v>A szivattyú kora, műszaki állapota miatt fennáll a meghibásodás veszélye.</v>
      </c>
      <c r="F54" s="86" t="str">
        <f>Zalaegerszeg!F30</f>
        <v>A folyamatos víztermelés biztosítása.</v>
      </c>
      <c r="G54" s="86" t="str">
        <f>Zalaegerszeg!G30</f>
        <v>A Q–H diagramhoz illeszkedő energiahatékony  szivattyú üzemeltetése.</v>
      </c>
      <c r="H54" s="86"/>
      <c r="I54" s="218" t="str">
        <f>Zalaegerszeg!I30</f>
        <v>Zalaegerszeg</v>
      </c>
      <c r="J54" s="216">
        <f>Zalaegerszeg!J30</f>
        <v>601</v>
      </c>
      <c r="K54" s="86"/>
      <c r="L54" s="217">
        <f>Zalaegerszeg!L30</f>
        <v>47119</v>
      </c>
      <c r="M54" s="217">
        <f>Zalaegerszeg!M30</f>
        <v>47483</v>
      </c>
      <c r="N54" s="216" t="str">
        <f>Zalaegerszeg!N30</f>
        <v>hosszú</v>
      </c>
      <c r="O54" s="1"/>
      <c r="P54" s="2"/>
      <c r="Q54" s="2"/>
      <c r="R54" s="2"/>
      <c r="S54" s="2"/>
      <c r="T54" s="3"/>
      <c r="U54" s="3"/>
      <c r="V54" s="3"/>
      <c r="W54" s="3"/>
      <c r="X54" s="3"/>
      <c r="Y54" s="3">
        <f>Zalaegerszeg!Y30</f>
        <v>601</v>
      </c>
      <c r="Z54" s="3"/>
      <c r="AA54" s="3"/>
      <c r="AB54" s="3"/>
      <c r="AC54" s="4"/>
    </row>
    <row r="55" spans="1:29" s="91" customFormat="1" ht="90" x14ac:dyDescent="0.25">
      <c r="A55" s="287"/>
      <c r="B55" s="83"/>
      <c r="C55" s="86" t="str">
        <f>Zalaegerszeg!C31</f>
        <v>Zalaegerszeg … kút</v>
      </c>
      <c r="D55" s="86" t="str">
        <f>Zalaegerszeg!D31</f>
        <v>Gépészeti felújítás 2 db</v>
      </c>
      <c r="E55" s="86" t="str">
        <f>Zalaegerszeg!E31</f>
        <v>A szerelvények és vezetékek, műszaki állapota miatt fennáll a meghibásodás veszélye.</v>
      </c>
      <c r="F55" s="86" t="str">
        <f>Zalaegerszeg!F31</f>
        <v>A folyamatos víztermelés biztosítása.</v>
      </c>
      <c r="G55" s="86" t="str">
        <f>Zalaegerszeg!G31</f>
        <v>A gépészeti funkciókat kifogástalanul ellátó szerelvények.</v>
      </c>
      <c r="H55" s="86"/>
      <c r="I55" s="218" t="str">
        <f>Zalaegerszeg!I31</f>
        <v>Zalaegerszeg</v>
      </c>
      <c r="J55" s="216">
        <f>Zalaegerszeg!J31</f>
        <v>2000</v>
      </c>
      <c r="K55" s="86"/>
      <c r="L55" s="217">
        <f>Zalaegerszeg!L31</f>
        <v>47119</v>
      </c>
      <c r="M55" s="217">
        <f>Zalaegerszeg!M31</f>
        <v>47483</v>
      </c>
      <c r="N55" s="216" t="str">
        <f>Zalaegerszeg!N31</f>
        <v>hosszú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>
        <f>Zalaegerszeg!Y31</f>
        <v>2000</v>
      </c>
      <c r="Z55" s="3"/>
      <c r="AA55" s="3"/>
      <c r="AB55" s="3"/>
      <c r="AC55" s="4"/>
    </row>
    <row r="56" spans="1:29" s="91" customFormat="1" ht="75" x14ac:dyDescent="0.25">
      <c r="A56" s="286">
        <v>126</v>
      </c>
      <c r="B56" s="83"/>
      <c r="C56" s="86" t="str">
        <f>Zalaegerszeg!C32</f>
        <v>Zalaegerszeg … kút</v>
      </c>
      <c r="D56" s="86" t="str">
        <f>Zalaegerszeg!D32</f>
        <v>Szivattyú csere 2 db</v>
      </c>
      <c r="E56" s="86" t="str">
        <f>Zalaegerszeg!E32</f>
        <v>A szivattyú kora, műszaki állapota miatt fennáll a meghibásodás veszélye.</v>
      </c>
      <c r="F56" s="86" t="str">
        <f>Zalaegerszeg!F32</f>
        <v>A folyamatos víztermelés biztosítása.</v>
      </c>
      <c r="G56" s="86" t="str">
        <f>Zalaegerszeg!G32</f>
        <v>A Q–H diagramhoz illeszkedő energiahatékony  szivattyú üzemeltetése.</v>
      </c>
      <c r="H56" s="86"/>
      <c r="I56" s="218" t="str">
        <f>Zalaegerszeg!I32</f>
        <v>Zalaegerszeg</v>
      </c>
      <c r="J56" s="216">
        <f>Zalaegerszeg!J32</f>
        <v>601</v>
      </c>
      <c r="K56" s="86"/>
      <c r="L56" s="217">
        <f>Zalaegerszeg!L32</f>
        <v>47484</v>
      </c>
      <c r="M56" s="217">
        <f>Zalaegerszeg!M32</f>
        <v>47848</v>
      </c>
      <c r="N56" s="216" t="str">
        <f>Zalaegerszeg!N32</f>
        <v>hosszú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>
        <f>Zalaegerszeg!Z32</f>
        <v>601</v>
      </c>
      <c r="AA56" s="3"/>
      <c r="AB56" s="3"/>
      <c r="AC56" s="4"/>
    </row>
    <row r="57" spans="1:29" s="91" customFormat="1" ht="90" x14ac:dyDescent="0.25">
      <c r="A57" s="287"/>
      <c r="B57" s="83"/>
      <c r="C57" s="86" t="str">
        <f>Zalaegerszeg!C33</f>
        <v>Zalaegerszeg … kút</v>
      </c>
      <c r="D57" s="86" t="str">
        <f>Zalaegerszeg!D33</f>
        <v>Gépészeti felújítás 2 db</v>
      </c>
      <c r="E57" s="86" t="str">
        <f>Zalaegerszeg!E33</f>
        <v>A szerelvények és vezetékek, műszaki állapota miatt fennáll a meghibásodás veszélye.</v>
      </c>
      <c r="F57" s="86" t="str">
        <f>Zalaegerszeg!F33</f>
        <v>A folyamatos víztermelés biztosítása.</v>
      </c>
      <c r="G57" s="86" t="str">
        <f>Zalaegerszeg!G33</f>
        <v>A gépészeti funkciókat kifogástalanul ellátó szerelvények.</v>
      </c>
      <c r="H57" s="86"/>
      <c r="I57" s="218" t="str">
        <f>Zalaegerszeg!I33</f>
        <v>Zalaegerszeg</v>
      </c>
      <c r="J57" s="216">
        <f>Zalaegerszeg!J33</f>
        <v>2000</v>
      </c>
      <c r="K57" s="86"/>
      <c r="L57" s="217">
        <f>Zalaegerszeg!L33</f>
        <v>47484</v>
      </c>
      <c r="M57" s="217">
        <f>Zalaegerszeg!M33</f>
        <v>47848</v>
      </c>
      <c r="N57" s="216" t="str">
        <f>Zalaegerszeg!N33</f>
        <v>hosszú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f>Zalaegerszeg!Z33</f>
        <v>2000</v>
      </c>
      <c r="AA57" s="3"/>
      <c r="AB57" s="3"/>
      <c r="AC57" s="4"/>
    </row>
    <row r="58" spans="1:29" s="91" customFormat="1" ht="75" x14ac:dyDescent="0.25">
      <c r="A58" s="286">
        <v>130</v>
      </c>
      <c r="B58" s="83"/>
      <c r="C58" s="86" t="str">
        <f>Zalaegerszeg!C34</f>
        <v>Zalaegerszeg … kút</v>
      </c>
      <c r="D58" s="86" t="str">
        <f>Zalaegerszeg!D34</f>
        <v>Szivattyú csere 2 db</v>
      </c>
      <c r="E58" s="86" t="str">
        <f>Zalaegerszeg!E34</f>
        <v>A szivattyú kora, műszaki állapota miatt fennáll a meghibásodás veszélye.</v>
      </c>
      <c r="F58" s="86" t="str">
        <f>Zalaegerszeg!F34</f>
        <v>A folyamatos víztermelés biztosítása.</v>
      </c>
      <c r="G58" s="86" t="str">
        <f>Zalaegerszeg!G34</f>
        <v>A Q–H diagramhoz illeszkedő energiahatékony  szivattyú üzemeltetése.</v>
      </c>
      <c r="H58" s="86"/>
      <c r="I58" s="218" t="str">
        <f>Zalaegerszeg!I34</f>
        <v>Zalaegerszeg</v>
      </c>
      <c r="J58" s="216">
        <f>Zalaegerszeg!J34</f>
        <v>601</v>
      </c>
      <c r="K58" s="86"/>
      <c r="L58" s="217">
        <f>Zalaegerszeg!L34</f>
        <v>47849</v>
      </c>
      <c r="M58" s="217">
        <f>Zalaegerszeg!M34</f>
        <v>48213</v>
      </c>
      <c r="N58" s="216" t="str">
        <f>Zalaegerszeg!N34</f>
        <v>hosszú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f>Zalaegerszeg!AA34</f>
        <v>601</v>
      </c>
      <c r="AB58" s="3"/>
      <c r="AC58" s="4"/>
    </row>
    <row r="59" spans="1:29" s="91" customFormat="1" ht="90" x14ac:dyDescent="0.25">
      <c r="A59" s="287"/>
      <c r="B59" s="83"/>
      <c r="C59" s="86" t="str">
        <f>Zalaegerszeg!C35</f>
        <v>Zalaegerszeg … kút</v>
      </c>
      <c r="D59" s="86" t="str">
        <f>Zalaegerszeg!D35</f>
        <v>Gépészeti felújítás 2 db</v>
      </c>
      <c r="E59" s="86" t="str">
        <f>Zalaegerszeg!E35</f>
        <v>A szerelvények és vezetékek, műszaki állapota miatt fennáll a meghibásodás veszélye.</v>
      </c>
      <c r="F59" s="86" t="str">
        <f>Zalaegerszeg!F35</f>
        <v>A folyamatos víztermelés biztosítása.</v>
      </c>
      <c r="G59" s="86" t="str">
        <f>Zalaegerszeg!G35</f>
        <v>A gépészeti funkciókat kifogástalanul ellátó szerelvények.</v>
      </c>
      <c r="H59" s="86"/>
      <c r="I59" s="218" t="str">
        <f>Zalaegerszeg!I35</f>
        <v>Zalaegerszeg</v>
      </c>
      <c r="J59" s="216">
        <f>Zalaegerszeg!J35</f>
        <v>2000</v>
      </c>
      <c r="K59" s="86"/>
      <c r="L59" s="217">
        <f>Zalaegerszeg!L35</f>
        <v>47849</v>
      </c>
      <c r="M59" s="217">
        <f>Zalaegerszeg!M35</f>
        <v>48213</v>
      </c>
      <c r="N59" s="216" t="str">
        <f>Zalaegerszeg!N35</f>
        <v>hosszú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f>Zalaegerszeg!AA35</f>
        <v>2000</v>
      </c>
      <c r="AB59" s="3"/>
      <c r="AC59" s="4"/>
    </row>
    <row r="60" spans="1:29" s="91" customFormat="1" ht="75" x14ac:dyDescent="0.25">
      <c r="A60" s="286">
        <v>132</v>
      </c>
      <c r="B60" s="83"/>
      <c r="C60" s="86" t="str">
        <f>Zalaegerszeg!C36</f>
        <v>Zalaegerszeg … kút</v>
      </c>
      <c r="D60" s="86" t="str">
        <f>Zalaegerszeg!D36</f>
        <v>Szivattyú csere 2 db</v>
      </c>
      <c r="E60" s="86" t="str">
        <f>Zalaegerszeg!E36</f>
        <v>A szivattyú kora, műszaki állapota miatt fennáll a meghibásodás veszélye.</v>
      </c>
      <c r="F60" s="86" t="str">
        <f>Zalaegerszeg!F36</f>
        <v>A folyamatos víztermelés biztosítása.</v>
      </c>
      <c r="G60" s="86" t="str">
        <f>Zalaegerszeg!G36</f>
        <v>A Q–H diagramhoz illeszkedő energiahatékony  szivattyú üzemeltetése.</v>
      </c>
      <c r="H60" s="86"/>
      <c r="I60" s="218" t="str">
        <f>Zalaegerszeg!I36</f>
        <v>Zalaegerszeg</v>
      </c>
      <c r="J60" s="216">
        <f>Zalaegerszeg!J36</f>
        <v>601</v>
      </c>
      <c r="K60" s="86"/>
      <c r="L60" s="217">
        <f>Zalaegerszeg!L36</f>
        <v>48214</v>
      </c>
      <c r="M60" s="217">
        <f>Zalaegerszeg!M36</f>
        <v>48579</v>
      </c>
      <c r="N60" s="216" t="str">
        <f>Zalaegerszeg!N36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>
        <f>Zalaegerszeg!AB36</f>
        <v>601</v>
      </c>
      <c r="AC60" s="4"/>
    </row>
    <row r="61" spans="1:29" s="91" customFormat="1" ht="90" x14ac:dyDescent="0.25">
      <c r="A61" s="287"/>
      <c r="B61" s="83"/>
      <c r="C61" s="86" t="str">
        <f>Zalaegerszeg!C37</f>
        <v>Zalaegerszeg … kút</v>
      </c>
      <c r="D61" s="86" t="str">
        <f>Zalaegerszeg!D37</f>
        <v>Gépészeti felújítás 2 db</v>
      </c>
      <c r="E61" s="86" t="str">
        <f>Zalaegerszeg!E37</f>
        <v>A szerelvények és vezetékek, műszaki állapota miatt fennáll a meghibásodás veszélye.</v>
      </c>
      <c r="F61" s="86" t="str">
        <f>Zalaegerszeg!F37</f>
        <v>A folyamatos víztermelés biztosítása.</v>
      </c>
      <c r="G61" s="86" t="str">
        <f>Zalaegerszeg!G37</f>
        <v>A gépészeti funkciókat kifogástalanul ellátó szerelvények.</v>
      </c>
      <c r="H61" s="86"/>
      <c r="I61" s="218" t="str">
        <f>Zalaegerszeg!I37</f>
        <v>Zalaegerszeg</v>
      </c>
      <c r="J61" s="216">
        <f>Zalaegerszeg!J37</f>
        <v>2000</v>
      </c>
      <c r="K61" s="86"/>
      <c r="L61" s="217">
        <f>Zalaegerszeg!L37</f>
        <v>48214</v>
      </c>
      <c r="M61" s="217">
        <f>Zalaegerszeg!M37</f>
        <v>48579</v>
      </c>
      <c r="N61" s="216" t="str">
        <f>Zalaegerszeg!N37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>
        <f>Zalaegerszeg!AB37</f>
        <v>2000</v>
      </c>
      <c r="AC61" s="4"/>
    </row>
    <row r="62" spans="1:29" s="91" customFormat="1" ht="75" x14ac:dyDescent="0.25">
      <c r="A62" s="286">
        <v>134</v>
      </c>
      <c r="B62" s="83"/>
      <c r="C62" s="86" t="str">
        <f>Zalaegerszeg!C38</f>
        <v>Zalaegerszeg … kút</v>
      </c>
      <c r="D62" s="86" t="str">
        <f>Zalaegerszeg!D38</f>
        <v>Szivattyú csere 2 db</v>
      </c>
      <c r="E62" s="86" t="str">
        <f>Zalaegerszeg!E38</f>
        <v>A szivattyú kora, műszaki állapota miatt fennáll a meghibásodás veszélye.</v>
      </c>
      <c r="F62" s="86" t="str">
        <f>Zalaegerszeg!F38</f>
        <v>A folyamatos víztermelés biztosítása.</v>
      </c>
      <c r="G62" s="86" t="str">
        <f>Zalaegerszeg!G38</f>
        <v>A Q–H diagramhoz illeszkedő energiahatékony  szivattyú üzemeltetése.</v>
      </c>
      <c r="H62" s="86"/>
      <c r="I62" s="218" t="str">
        <f>Zalaegerszeg!I38</f>
        <v>Zalaegerszeg</v>
      </c>
      <c r="J62" s="216">
        <f>Zalaegerszeg!J38</f>
        <v>601</v>
      </c>
      <c r="K62" s="86"/>
      <c r="L62" s="217">
        <f>Zalaegerszeg!L38</f>
        <v>48580</v>
      </c>
      <c r="M62" s="217">
        <f>Zalaegerszeg!M38</f>
        <v>48944</v>
      </c>
      <c r="N62" s="216" t="str">
        <f>Zalaegerszeg!N38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>
        <f>Zalaegerszeg!AC38</f>
        <v>601</v>
      </c>
    </row>
    <row r="63" spans="1:29" s="91" customFormat="1" ht="90" x14ac:dyDescent="0.25">
      <c r="A63" s="287"/>
      <c r="B63" s="83"/>
      <c r="C63" s="86" t="str">
        <f>Zalaegerszeg!C39</f>
        <v>Zalaegerszeg … kút</v>
      </c>
      <c r="D63" s="86" t="str">
        <f>Zalaegerszeg!D39</f>
        <v>Gépészeti felújítás 2 db</v>
      </c>
      <c r="E63" s="86" t="str">
        <f>Zalaegerszeg!E39</f>
        <v>A szerelvények és vezetékek, műszaki állapota miatt fennáll a meghibásodás veszélye.</v>
      </c>
      <c r="F63" s="86" t="str">
        <f>Zalaegerszeg!F39</f>
        <v>A folyamatos víztermelés biztosítása.</v>
      </c>
      <c r="G63" s="86" t="str">
        <f>Zalaegerszeg!G39</f>
        <v>A gépészeti funkciókat kifogástalanul ellátó szerelvények.</v>
      </c>
      <c r="H63" s="86"/>
      <c r="I63" s="218" t="str">
        <f>Zalaegerszeg!I39</f>
        <v>Zalaegerszeg</v>
      </c>
      <c r="J63" s="216">
        <f>Zalaegerszeg!J39</f>
        <v>2000</v>
      </c>
      <c r="K63" s="86"/>
      <c r="L63" s="217">
        <f>Zalaegerszeg!L39</f>
        <v>48580</v>
      </c>
      <c r="M63" s="217">
        <f>Zalaegerszeg!M39</f>
        <v>48944</v>
      </c>
      <c r="N63" s="216" t="str">
        <f>Zalaegerszeg!N39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>
        <f>Zalaegerszeg!AC39</f>
        <v>2000</v>
      </c>
    </row>
    <row r="64" spans="1:29" x14ac:dyDescent="0.25">
      <c r="A64" s="170"/>
      <c r="B64" s="64"/>
      <c r="C64" s="69"/>
      <c r="D64" s="69"/>
      <c r="E64" s="97"/>
      <c r="F64" s="68"/>
      <c r="G64" s="69"/>
      <c r="H64" s="70"/>
      <c r="I64" s="189"/>
      <c r="J64" s="190"/>
      <c r="K64" s="70"/>
      <c r="L64" s="71"/>
      <c r="M64" s="71"/>
      <c r="N64" s="90"/>
      <c r="O64" s="1"/>
      <c r="P64" s="2"/>
      <c r="Q64" s="37"/>
      <c r="R64" s="37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174"/>
      <c r="B65" s="80" t="s">
        <v>3</v>
      </c>
      <c r="C65" s="76"/>
      <c r="D65" s="76"/>
      <c r="E65" s="76"/>
      <c r="F65" s="76"/>
      <c r="G65" s="76"/>
      <c r="H65" s="81"/>
      <c r="I65" s="188"/>
      <c r="J65" s="201"/>
      <c r="K65" s="81"/>
      <c r="L65" s="78"/>
      <c r="M65" s="78"/>
      <c r="N65" s="81"/>
      <c r="O65" s="81"/>
      <c r="P65" s="81"/>
      <c r="Q65" s="82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98"/>
    </row>
    <row r="66" spans="1:29" s="91" customFormat="1" ht="114.75" customHeight="1" x14ac:dyDescent="0.25">
      <c r="A66" s="175">
        <v>3</v>
      </c>
      <c r="B66" s="83"/>
      <c r="C66" s="84" t="str">
        <f>Zalaegerszeg!C42</f>
        <v>Zalaegerszeg 26. sz. kút</v>
      </c>
      <c r="D66" s="84" t="str">
        <f>Zalaegerszeg!D42</f>
        <v>irányítástechnikai rekonstrukció</v>
      </c>
      <c r="E66" s="86" t="str">
        <f>Zalaegerszeg!E42</f>
        <v>Az elektromos, irányítástechnikai  szerelvények és vezetékek, műszaki állapota miatt fennáll a meghibásodás veszélye.</v>
      </c>
      <c r="F66" s="86" t="str">
        <f>Zalaegerszeg!F42</f>
        <v>A búvárszivattyú elektromos megtáplálása, a folyamatos távfelügyelet biztosítása.</v>
      </c>
      <c r="G66" s="86" t="str">
        <f>Zalaegerszeg!G42</f>
        <v>A búvárszivattyú elektromos paramétereihez illeszkedő erősáramú és vezérlőszekrény.</v>
      </c>
      <c r="H66" s="84"/>
      <c r="I66" s="234" t="str">
        <f>Zalaegerszeg!I42</f>
        <v>Zalaegerszeg</v>
      </c>
      <c r="J66" s="84">
        <f>Zalaegerszeg!J42</f>
        <v>150</v>
      </c>
      <c r="K66" s="84"/>
      <c r="L66" s="235">
        <f>Zalaegerszeg!L42</f>
        <v>43466</v>
      </c>
      <c r="M66" s="235">
        <f>Zalaegerszeg!M42</f>
        <v>43830</v>
      </c>
      <c r="N66" s="233" t="str">
        <f>Zalaegerszeg!N42</f>
        <v>rövid</v>
      </c>
      <c r="O66" s="1">
        <f>Zalaegerszeg!O42</f>
        <v>150</v>
      </c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91" customFormat="1" ht="120" x14ac:dyDescent="0.25">
      <c r="A67" s="219">
        <v>38</v>
      </c>
      <c r="B67" s="189"/>
      <c r="C67" s="215" t="str">
        <f>Zalaegerszeg!C43</f>
        <v>Zalaegerszeg Keleti kútcsoport</v>
      </c>
      <c r="D67" s="215" t="str">
        <f>Zalaegerszeg!D43</f>
        <v>GPRS kommunikációra történő átállás</v>
      </c>
      <c r="E67" s="215" t="str">
        <f>Zalaegerszeg!E43</f>
        <v>Az elektromos, irányítástechnikai  szerelvények és vezetékek, műszaki állapota miatt fennáll a meghibásodás veszélye.</v>
      </c>
      <c r="F67" s="215" t="str">
        <f>Zalaegerszeg!F43</f>
        <v>A búvárszivattyú elektromos megtáplálása, a folyamatos távfelügyelet biztosítása.</v>
      </c>
      <c r="G67" s="215" t="str">
        <f>Zalaegerszeg!G43</f>
        <v>A búvárszivattyú elektromos paramétereihez illeszkedő erősáramú és vezérlőszekrény.</v>
      </c>
      <c r="H67" s="190"/>
      <c r="I67" s="189" t="str">
        <f>Zalaegerszeg!I43</f>
        <v>Zalaegerszeg</v>
      </c>
      <c r="J67" s="190">
        <f>Zalaegerszeg!J43</f>
        <v>6078</v>
      </c>
      <c r="K67" s="190"/>
      <c r="L67" s="221">
        <f>Zalaegerszeg!L43</f>
        <v>43831</v>
      </c>
      <c r="M67" s="221">
        <f>Zalaegerszeg!M43</f>
        <v>44196</v>
      </c>
      <c r="N67" s="220" t="str">
        <f>Zalaegerszeg!N43</f>
        <v>közép</v>
      </c>
      <c r="O67" s="1"/>
      <c r="P67" s="2">
        <f>Zalaegerszeg!P43</f>
        <v>6078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91" customFormat="1" ht="120" x14ac:dyDescent="0.25">
      <c r="A68" s="219">
        <v>84</v>
      </c>
      <c r="B68" s="189"/>
      <c r="C68" s="215" t="str">
        <f>Zalaegerszeg!C44</f>
        <v>Zalaegerszeg … kút</v>
      </c>
      <c r="D68" s="215" t="str">
        <f>Zalaegerszeg!D44</f>
        <v>elektromos és iráűnyítástechnikai szekrény csere (2 db)</v>
      </c>
      <c r="E68" s="215" t="str">
        <f>Zalaegerszeg!E44</f>
        <v>Az elektromos, irányítástechnikai  szerelvények és vezetékek, műszaki állapota miatt fennáll a meghibásodás veszélye.</v>
      </c>
      <c r="F68" s="215" t="str">
        <f>Zalaegerszeg!F44</f>
        <v>A búvárszivattyú elektromos megtáplálása, a folyamatos távfelügyelet biztosítása.</v>
      </c>
      <c r="G68" s="215" t="str">
        <f>Zalaegerszeg!G44</f>
        <v>A búvárszivattyú elektromos paramétereihez illeszkedő erősáramú és vezérlőszekrény.</v>
      </c>
      <c r="H68" s="190"/>
      <c r="I68" s="189" t="str">
        <f>Zalaegerszeg!I44</f>
        <v>Zalaegerszeg</v>
      </c>
      <c r="J68" s="190">
        <f>Zalaegerszeg!J44</f>
        <v>6000</v>
      </c>
      <c r="K68" s="190"/>
      <c r="L68" s="221">
        <f>Zalaegerszeg!L44</f>
        <v>45292</v>
      </c>
      <c r="M68" s="221">
        <f>Zalaegerszeg!M44</f>
        <v>45657</v>
      </c>
      <c r="N68" s="220" t="str">
        <f>Zalaegerszeg!N44</f>
        <v>hosszú</v>
      </c>
      <c r="O68" s="1"/>
      <c r="P68" s="2"/>
      <c r="Q68" s="2"/>
      <c r="R68" s="2"/>
      <c r="S68" s="2"/>
      <c r="T68" s="3">
        <f>Zalaegerszeg!T44</f>
        <v>6000</v>
      </c>
      <c r="U68" s="3"/>
      <c r="V68" s="3"/>
      <c r="W68" s="3"/>
      <c r="X68" s="3"/>
      <c r="Y68" s="3"/>
      <c r="Z68" s="3"/>
      <c r="AA68" s="3"/>
      <c r="AB68" s="3"/>
      <c r="AC68" s="4"/>
    </row>
    <row r="69" spans="1:29" s="91" customFormat="1" ht="120" x14ac:dyDescent="0.25">
      <c r="A69" s="219">
        <v>102</v>
      </c>
      <c r="B69" s="189"/>
      <c r="C69" s="215" t="str">
        <f>Zalaegerszeg!C45</f>
        <v>Zalaegerszeg … kút</v>
      </c>
      <c r="D69" s="215" t="str">
        <f>Zalaegerszeg!D45</f>
        <v>elektromos és iráűnyítástechnikai szekrény csere (2 db)</v>
      </c>
      <c r="E69" s="215" t="str">
        <f>Zalaegerszeg!E45</f>
        <v>Az elektromos, irányítástechnikai  szerelvények és vezetékek, műszaki állapota miatt fennáll a meghibásodás veszélye.</v>
      </c>
      <c r="F69" s="215" t="str">
        <f>Zalaegerszeg!F45</f>
        <v>A búvárszivattyú elektromos megtáplálása, a folyamatos távfelügyelet biztosítása.</v>
      </c>
      <c r="G69" s="215" t="str">
        <f>Zalaegerszeg!G45</f>
        <v>A búvárszivattyú elektromos paramétereihez illeszkedő erősáramú és vezérlőszekrény.</v>
      </c>
      <c r="H69" s="190"/>
      <c r="I69" s="189" t="str">
        <f>Zalaegerszeg!I45</f>
        <v>Zalaegerszeg</v>
      </c>
      <c r="J69" s="190">
        <f>Zalaegerszeg!J45</f>
        <v>6000</v>
      </c>
      <c r="K69" s="190"/>
      <c r="L69" s="221">
        <f>Zalaegerszeg!L45</f>
        <v>45658</v>
      </c>
      <c r="M69" s="221">
        <f>Zalaegerszeg!M45</f>
        <v>46022</v>
      </c>
      <c r="N69" s="220" t="str">
        <f>Zalaegerszeg!N45</f>
        <v>hosszú</v>
      </c>
      <c r="O69" s="1"/>
      <c r="P69" s="2"/>
      <c r="Q69" s="2"/>
      <c r="R69" s="2"/>
      <c r="S69" s="2"/>
      <c r="T69" s="3"/>
      <c r="U69" s="3">
        <f>Zalaegerszeg!U45</f>
        <v>6000</v>
      </c>
      <c r="V69" s="3"/>
      <c r="W69" s="3"/>
      <c r="X69" s="3"/>
      <c r="Y69" s="3"/>
      <c r="Z69" s="3"/>
      <c r="AA69" s="3"/>
      <c r="AB69" s="3"/>
      <c r="AC69" s="4"/>
    </row>
    <row r="70" spans="1:29" s="91" customFormat="1" ht="120" x14ac:dyDescent="0.25">
      <c r="A70" s="219">
        <v>107</v>
      </c>
      <c r="B70" s="189"/>
      <c r="C70" s="215" t="str">
        <f>Zalaegerszeg!C46</f>
        <v>Zalaegerszeg … kút</v>
      </c>
      <c r="D70" s="215" t="str">
        <f>Zalaegerszeg!D46</f>
        <v>elektromos és iráűnyítástechnikai szekrény csere (2 db)</v>
      </c>
      <c r="E70" s="215" t="str">
        <f>Zalaegerszeg!E46</f>
        <v>Az elektromos, irányítástechnikai  szerelvények és vezetékek, műszaki állapota miatt fennáll a meghibásodás veszélye.</v>
      </c>
      <c r="F70" s="215" t="str">
        <f>Zalaegerszeg!F46</f>
        <v>A búvárszivattyú elektromos megtáplálása, a folyamatos távfelügyelet biztosítása.</v>
      </c>
      <c r="G70" s="215" t="str">
        <f>Zalaegerszeg!G46</f>
        <v>A búvárszivattyú elektromos paramétereihez illeszkedő erősáramú és vezérlőszekrény.</v>
      </c>
      <c r="H70" s="190"/>
      <c r="I70" s="189" t="str">
        <f>Zalaegerszeg!I46</f>
        <v>Zalaegerszeg</v>
      </c>
      <c r="J70" s="190">
        <f>Zalaegerszeg!J46</f>
        <v>6000</v>
      </c>
      <c r="K70" s="190"/>
      <c r="L70" s="221">
        <f>Zalaegerszeg!L46</f>
        <v>46023</v>
      </c>
      <c r="M70" s="221">
        <f>Zalaegerszeg!M46</f>
        <v>46387</v>
      </c>
      <c r="N70" s="220" t="str">
        <f>Zalaegerszeg!N46</f>
        <v>hosszú</v>
      </c>
      <c r="O70" s="1"/>
      <c r="P70" s="2"/>
      <c r="Q70" s="2"/>
      <c r="R70" s="2"/>
      <c r="S70" s="2"/>
      <c r="T70" s="3"/>
      <c r="U70" s="3"/>
      <c r="V70" s="3">
        <f>Zalaegerszeg!V46</f>
        <v>6000</v>
      </c>
      <c r="W70" s="3"/>
      <c r="X70" s="3"/>
      <c r="Y70" s="3"/>
      <c r="Z70" s="3"/>
      <c r="AA70" s="3"/>
      <c r="AB70" s="3"/>
      <c r="AC70" s="4"/>
    </row>
    <row r="71" spans="1:29" s="91" customFormat="1" ht="120" x14ac:dyDescent="0.25">
      <c r="A71" s="219">
        <v>109</v>
      </c>
      <c r="B71" s="189"/>
      <c r="C71" s="215" t="str">
        <f>Zalaegerszeg!C47</f>
        <v>Zalaegerszeg … kút</v>
      </c>
      <c r="D71" s="215" t="str">
        <f>Zalaegerszeg!D47</f>
        <v>elektromos és iráűnyítástechnikai szekrény csere (2 db)</v>
      </c>
      <c r="E71" s="215" t="str">
        <f>Zalaegerszeg!E47</f>
        <v>Az elektromos, irányítástechnikai  szerelvények és vezetékek, műszaki állapota miatt fennáll a meghibásodás veszélye.</v>
      </c>
      <c r="F71" s="215" t="str">
        <f>Zalaegerszeg!F47</f>
        <v>A búvárszivattyú elektromos megtáplálása, a folyamatos távfelügyelet biztosítása.</v>
      </c>
      <c r="G71" s="215" t="str">
        <f>Zalaegerszeg!G47</f>
        <v>A búvárszivattyú elektromos paramétereihez illeszkedő erősáramú és vezérlőszekrény.</v>
      </c>
      <c r="H71" s="190"/>
      <c r="I71" s="189" t="str">
        <f>Zalaegerszeg!I47</f>
        <v>Zalaegerszeg</v>
      </c>
      <c r="J71" s="190">
        <f>Zalaegerszeg!J47</f>
        <v>6000</v>
      </c>
      <c r="K71" s="190"/>
      <c r="L71" s="221">
        <f>Zalaegerszeg!L47</f>
        <v>46388</v>
      </c>
      <c r="M71" s="221">
        <f>Zalaegerszeg!M47</f>
        <v>46752</v>
      </c>
      <c r="N71" s="220" t="str">
        <f>Zalaegerszeg!N47</f>
        <v>hosszú</v>
      </c>
      <c r="O71" s="1"/>
      <c r="P71" s="2"/>
      <c r="Q71" s="2"/>
      <c r="R71" s="2"/>
      <c r="S71" s="2"/>
      <c r="T71" s="3"/>
      <c r="U71" s="3"/>
      <c r="V71" s="3"/>
      <c r="W71" s="3">
        <f>Zalaegerszeg!W47</f>
        <v>6000</v>
      </c>
      <c r="X71" s="3"/>
      <c r="Y71" s="3"/>
      <c r="Z71" s="3"/>
      <c r="AA71" s="3"/>
      <c r="AB71" s="3"/>
      <c r="AC71" s="4"/>
    </row>
    <row r="72" spans="1:29" s="91" customFormat="1" ht="120" x14ac:dyDescent="0.25">
      <c r="A72" s="219">
        <v>115</v>
      </c>
      <c r="B72" s="189"/>
      <c r="C72" s="215" t="str">
        <f>Zalaegerszeg!C48</f>
        <v>Zalaegerszeg … kút</v>
      </c>
      <c r="D72" s="215" t="str">
        <f>Zalaegerszeg!D48</f>
        <v>elektromos és iráűnyítástechnikai szekrény csere (2 db)</v>
      </c>
      <c r="E72" s="215" t="str">
        <f>Zalaegerszeg!E48</f>
        <v>Az elektromos, irányítástechnikai  szerelvények és vezetékek, műszaki állapota miatt fennáll a meghibásodás veszélye.</v>
      </c>
      <c r="F72" s="215" t="str">
        <f>Zalaegerszeg!F48</f>
        <v>A búvárszivattyú elektromos megtáplálása, a folyamatos távfelügyelet biztosítása.</v>
      </c>
      <c r="G72" s="215" t="str">
        <f>Zalaegerszeg!G48</f>
        <v>A búvárszivattyú elektromos paramétereihez illeszkedő erősáramú és vezérlőszekrény.</v>
      </c>
      <c r="H72" s="190"/>
      <c r="I72" s="189" t="str">
        <f>Zalaegerszeg!I48</f>
        <v>Zalaegerszeg</v>
      </c>
      <c r="J72" s="190">
        <f>Zalaegerszeg!J48</f>
        <v>6000</v>
      </c>
      <c r="K72" s="190"/>
      <c r="L72" s="221">
        <f>Zalaegerszeg!L48</f>
        <v>46753</v>
      </c>
      <c r="M72" s="221">
        <f>Zalaegerszeg!M48</f>
        <v>47118</v>
      </c>
      <c r="N72" s="220" t="str">
        <f>Zalaegerszeg!N48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>
        <f>Zalaegerszeg!X48</f>
        <v>6000</v>
      </c>
      <c r="Y72" s="3"/>
      <c r="Z72" s="3"/>
      <c r="AA72" s="3"/>
      <c r="AB72" s="3"/>
      <c r="AC72" s="4"/>
    </row>
    <row r="73" spans="1:29" s="91" customFormat="1" ht="120" x14ac:dyDescent="0.25">
      <c r="A73" s="219">
        <v>118</v>
      </c>
      <c r="B73" s="189"/>
      <c r="C73" s="215" t="str">
        <f>Zalaegerszeg!C49</f>
        <v>Zalaegerszeg … kút</v>
      </c>
      <c r="D73" s="215" t="str">
        <f>Zalaegerszeg!D49</f>
        <v>elektromos és iráűnyítástechnikai szekrény csere (2 db)</v>
      </c>
      <c r="E73" s="215" t="str">
        <f>Zalaegerszeg!E49</f>
        <v>Az elektromos, irányítástechnikai  szerelvények és vezetékek, műszaki állapota miatt fennáll a meghibásodás veszélye.</v>
      </c>
      <c r="F73" s="215" t="str">
        <f>Zalaegerszeg!F49</f>
        <v>A búvárszivattyú elektromos megtáplálása, a folyamatos távfelügyelet biztosítása.</v>
      </c>
      <c r="G73" s="215" t="str">
        <f>Zalaegerszeg!G49</f>
        <v>A búvárszivattyú elektromos paramétereihez illeszkedő erősáramú és vezérlőszekrény.</v>
      </c>
      <c r="H73" s="190"/>
      <c r="I73" s="189" t="str">
        <f>Zalaegerszeg!I49</f>
        <v>Zalaegerszeg</v>
      </c>
      <c r="J73" s="190">
        <f>Zalaegerszeg!J49</f>
        <v>6000</v>
      </c>
      <c r="K73" s="190"/>
      <c r="L73" s="221">
        <f>Zalaegerszeg!L49</f>
        <v>47119</v>
      </c>
      <c r="M73" s="221">
        <f>Zalaegerszeg!M49</f>
        <v>47483</v>
      </c>
      <c r="N73" s="220" t="str">
        <f>Zalaegerszeg!N49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>
        <f>Zalaegerszeg!Y49</f>
        <v>6000</v>
      </c>
      <c r="Z73" s="3"/>
      <c r="AA73" s="3"/>
      <c r="AB73" s="3"/>
      <c r="AC73" s="4"/>
    </row>
    <row r="74" spans="1:29" s="91" customFormat="1" ht="120" x14ac:dyDescent="0.25">
      <c r="A74" s="219">
        <v>127</v>
      </c>
      <c r="B74" s="189"/>
      <c r="C74" s="215" t="str">
        <f>Zalaegerszeg!C50</f>
        <v>Zalaegerszeg … kút</v>
      </c>
      <c r="D74" s="215" t="str">
        <f>Zalaegerszeg!D50</f>
        <v>elektromos és iráűnyítástechnikai szekrény csere (2 db)</v>
      </c>
      <c r="E74" s="215" t="str">
        <f>Zalaegerszeg!E50</f>
        <v>Az elektromos, irányítástechnikai  szerelvények és vezetékek, műszaki állapota miatt fennáll a meghibásodás veszélye.</v>
      </c>
      <c r="F74" s="215" t="str">
        <f>Zalaegerszeg!F50</f>
        <v>A búvárszivattyú elektromos megtáplálása, a folyamatos távfelügyelet biztosítása.</v>
      </c>
      <c r="G74" s="215" t="str">
        <f>Zalaegerszeg!G50</f>
        <v>A búvárszivattyú elektromos paramétereihez illeszkedő erősáramú és vezérlőszekrény.</v>
      </c>
      <c r="H74" s="190"/>
      <c r="I74" s="189" t="str">
        <f>Zalaegerszeg!I50</f>
        <v>Zalaegerszeg</v>
      </c>
      <c r="J74" s="190">
        <f>Zalaegerszeg!J50</f>
        <v>6000</v>
      </c>
      <c r="K74" s="190"/>
      <c r="L74" s="221">
        <f>Zalaegerszeg!L50</f>
        <v>47484</v>
      </c>
      <c r="M74" s="221">
        <f>Zalaegerszeg!M50</f>
        <v>47848</v>
      </c>
      <c r="N74" s="220" t="str">
        <f>Zalaegerszeg!N50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>
        <f>Zalaegerszeg!Z50</f>
        <v>6000</v>
      </c>
      <c r="AA74" s="3"/>
      <c r="AB74" s="3"/>
      <c r="AC74" s="4"/>
    </row>
    <row r="75" spans="1:29" s="91" customFormat="1" ht="120" x14ac:dyDescent="0.25">
      <c r="A75" s="219">
        <v>131</v>
      </c>
      <c r="B75" s="189"/>
      <c r="C75" s="215" t="str">
        <f>Zalaegerszeg!C51</f>
        <v>Zalaegerszeg … kút</v>
      </c>
      <c r="D75" s="215" t="str">
        <f>Zalaegerszeg!D51</f>
        <v>elektromos és iráűnyítástechnikai szekrény csere (2 db)</v>
      </c>
      <c r="E75" s="215" t="str">
        <f>Zalaegerszeg!E51</f>
        <v>Az elektromos, irányítástechnikai  szerelvények és vezetékek, műszaki állapota miatt fennáll a meghibásodás veszélye.</v>
      </c>
      <c r="F75" s="215" t="str">
        <f>Zalaegerszeg!F51</f>
        <v>A búvárszivattyú elektromos megtáplálása, a folyamatos távfelügyelet biztosítása.</v>
      </c>
      <c r="G75" s="215" t="str">
        <f>Zalaegerszeg!G51</f>
        <v>A búvárszivattyú elektromos paramétereihez illeszkedő erősáramú és vezérlőszekrény.</v>
      </c>
      <c r="H75" s="190"/>
      <c r="I75" s="189" t="str">
        <f>Zalaegerszeg!I51</f>
        <v>Zalaegerszeg</v>
      </c>
      <c r="J75" s="190">
        <f>Zalaegerszeg!J51</f>
        <v>6000</v>
      </c>
      <c r="K75" s="190"/>
      <c r="L75" s="221">
        <f>Zalaegerszeg!L51</f>
        <v>47849</v>
      </c>
      <c r="M75" s="221">
        <f>Zalaegerszeg!M51</f>
        <v>48213</v>
      </c>
      <c r="N75" s="220" t="str">
        <f>Zalaegerszeg!N51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>
        <f>Zalaegerszeg!AA51</f>
        <v>6000</v>
      </c>
      <c r="AB75" s="3"/>
      <c r="AC75" s="4"/>
    </row>
    <row r="76" spans="1:29" s="91" customFormat="1" ht="120" x14ac:dyDescent="0.25">
      <c r="A76" s="219">
        <v>133</v>
      </c>
      <c r="B76" s="189"/>
      <c r="C76" s="215" t="str">
        <f>Zalaegerszeg!C52</f>
        <v>Zalaegerszeg … kút</v>
      </c>
      <c r="D76" s="215" t="str">
        <f>Zalaegerszeg!D52</f>
        <v>elektromos és iráűnyítástechnikai szekrény csere (2 db)</v>
      </c>
      <c r="E76" s="215" t="str">
        <f>Zalaegerszeg!E52</f>
        <v>Az elektromos, irányítástechnikai  szerelvények és vezetékek, műszaki állapota miatt fennáll a meghibásodás veszélye.</v>
      </c>
      <c r="F76" s="215" t="str">
        <f>Zalaegerszeg!F52</f>
        <v>A búvárszivattyú elektromos megtáplálása, a folyamatos távfelügyelet biztosítása.</v>
      </c>
      <c r="G76" s="215" t="str">
        <f>Zalaegerszeg!G52</f>
        <v>A búvárszivattyú elektromos paramétereihez illeszkedő erősáramú és vezérlőszekrény.</v>
      </c>
      <c r="H76" s="190"/>
      <c r="I76" s="189" t="str">
        <f>Zalaegerszeg!I52</f>
        <v>Zalaegerszeg</v>
      </c>
      <c r="J76" s="190">
        <f>Zalaegerszeg!J52</f>
        <v>6000</v>
      </c>
      <c r="K76" s="190"/>
      <c r="L76" s="221">
        <f>Zalaegerszeg!L52</f>
        <v>48214</v>
      </c>
      <c r="M76" s="221">
        <f>Zalaegerszeg!M52</f>
        <v>48579</v>
      </c>
      <c r="N76" s="220" t="str">
        <f>Zalaegerszeg!N52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51"/>
      <c r="AB76" s="3">
        <f>Zalaegerszeg!AB52</f>
        <v>6000</v>
      </c>
      <c r="AC76" s="52"/>
    </row>
    <row r="77" spans="1:29" s="91" customFormat="1" ht="120" x14ac:dyDescent="0.25">
      <c r="A77" s="219">
        <v>135</v>
      </c>
      <c r="B77" s="189"/>
      <c r="C77" s="215" t="str">
        <f>Zalaegerszeg!C53</f>
        <v>Zalaegerszeg … kút</v>
      </c>
      <c r="D77" s="215" t="str">
        <f>Zalaegerszeg!D53</f>
        <v>elektromos és iráűnyítástechnikai szekrény csere (2 db)</v>
      </c>
      <c r="E77" s="215" t="str">
        <f>Zalaegerszeg!E53</f>
        <v>Az elektromos, irányítástechnikai  szerelvények és vezetékek, műszaki állapota miatt fennáll a meghibásodás veszélye.</v>
      </c>
      <c r="F77" s="215" t="str">
        <f>Zalaegerszeg!F53</f>
        <v>A búvárszivattyú elektromos megtáplálása, a folyamatos távfelügyelet biztosítása.</v>
      </c>
      <c r="G77" s="215" t="str">
        <f>Zalaegerszeg!G53</f>
        <v>A búvárszivattyú elektromos paramétereihez illeszkedő erősáramú és vezérlőszekrény.</v>
      </c>
      <c r="H77" s="190"/>
      <c r="I77" s="189" t="str">
        <f>Zalaegerszeg!I53</f>
        <v>Zalaegerszeg</v>
      </c>
      <c r="J77" s="190">
        <f>Zalaegerszeg!J53</f>
        <v>6000</v>
      </c>
      <c r="K77" s="190"/>
      <c r="L77" s="221">
        <f>Zalaegerszeg!L53</f>
        <v>48580</v>
      </c>
      <c r="M77" s="221">
        <f>Zalaegerszeg!M53</f>
        <v>48944</v>
      </c>
      <c r="N77" s="220" t="str">
        <f>Zalaegerszeg!N53</f>
        <v>hosszú</v>
      </c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51"/>
      <c r="AB77" s="3"/>
      <c r="AC77" s="4">
        <f>Zalaegerszeg!AC53</f>
        <v>6000</v>
      </c>
    </row>
    <row r="78" spans="1:29" ht="15.75" thickBot="1" x14ac:dyDescent="0.3">
      <c r="A78" s="170"/>
      <c r="B78" s="64"/>
      <c r="C78" s="69"/>
      <c r="D78" s="102"/>
      <c r="E78" s="69"/>
      <c r="F78" s="103"/>
      <c r="G78" s="69"/>
      <c r="H78" s="70"/>
      <c r="I78" s="189"/>
      <c r="J78" s="190"/>
      <c r="K78" s="70"/>
      <c r="L78" s="71"/>
      <c r="M78" s="71"/>
      <c r="N78" s="90"/>
      <c r="O78" s="1"/>
      <c r="P78" s="2"/>
      <c r="Q78" s="37"/>
      <c r="R78" s="37"/>
      <c r="S78" s="45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ht="15.75" thickBot="1" x14ac:dyDescent="0.3">
      <c r="A79" s="104"/>
      <c r="B79" s="105" t="s">
        <v>0</v>
      </c>
      <c r="C79" s="105"/>
      <c r="D79" s="105"/>
      <c r="E79" s="105"/>
      <c r="F79" s="105"/>
      <c r="G79" s="105"/>
      <c r="H79" s="105"/>
      <c r="I79" s="193"/>
      <c r="J79" s="193">
        <f>SUM(J37:J65)</f>
        <v>43010</v>
      </c>
      <c r="K79" s="105"/>
      <c r="L79" s="106"/>
      <c r="M79" s="106"/>
      <c r="N79" s="107"/>
      <c r="O79" s="29"/>
      <c r="P79" s="30"/>
      <c r="Q79" s="39"/>
      <c r="R79" s="39"/>
      <c r="S79" s="30"/>
      <c r="T79" s="31"/>
      <c r="U79" s="31"/>
      <c r="V79" s="31"/>
      <c r="W79" s="31"/>
      <c r="X79" s="31"/>
      <c r="Y79" s="31"/>
      <c r="Z79" s="31"/>
      <c r="AA79" s="31"/>
      <c r="AB79" s="31"/>
      <c r="AC79" s="32"/>
    </row>
    <row r="80" spans="1:29" x14ac:dyDescent="0.25">
      <c r="A80" s="176"/>
      <c r="B80" s="109"/>
      <c r="C80" s="109"/>
      <c r="D80" s="109"/>
      <c r="E80" s="109"/>
      <c r="F80" s="109"/>
      <c r="G80" s="109"/>
      <c r="H80" s="109"/>
      <c r="I80" s="194"/>
      <c r="J80" s="195"/>
      <c r="K80" s="177"/>
      <c r="L80" s="178"/>
      <c r="M80" s="178"/>
      <c r="N80" s="177"/>
      <c r="O80" s="20"/>
      <c r="P80" s="20"/>
      <c r="Q80" s="40"/>
      <c r="R80" s="4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179"/>
    </row>
    <row r="81" spans="1:29" x14ac:dyDescent="0.25">
      <c r="A81" s="239" t="s">
        <v>41</v>
      </c>
      <c r="B81" s="240"/>
      <c r="C81" s="240"/>
      <c r="D81" s="109"/>
      <c r="E81" s="109"/>
      <c r="F81" s="109"/>
      <c r="G81" s="109"/>
      <c r="H81" s="109"/>
      <c r="I81" s="194"/>
      <c r="J81" s="195"/>
      <c r="K81" s="177"/>
      <c r="L81" s="178"/>
      <c r="M81" s="178"/>
      <c r="N81" s="177"/>
      <c r="O81" s="20"/>
      <c r="P81" s="20"/>
      <c r="Q81" s="40"/>
      <c r="R81" s="4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179"/>
    </row>
    <row r="82" spans="1:29" x14ac:dyDescent="0.25">
      <c r="A82" s="180"/>
      <c r="B82" s="112"/>
      <c r="C82" s="63" t="s">
        <v>6</v>
      </c>
      <c r="D82" s="63" t="s">
        <v>5</v>
      </c>
      <c r="E82" s="111"/>
      <c r="F82" s="111"/>
      <c r="G82" s="111"/>
      <c r="H82" s="113"/>
      <c r="I82" s="113"/>
      <c r="J82" s="113"/>
      <c r="K82" s="114"/>
      <c r="L82" s="115"/>
      <c r="M82" s="116"/>
      <c r="N82" s="112"/>
      <c r="O82" s="1"/>
      <c r="P82" s="2"/>
      <c r="Q82" s="37"/>
      <c r="R82" s="37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72"/>
      <c r="B83" s="73" t="s">
        <v>42</v>
      </c>
      <c r="C83" s="74"/>
      <c r="D83" s="74"/>
      <c r="E83" s="74"/>
      <c r="F83" s="74"/>
      <c r="G83" s="74"/>
      <c r="H83" s="75"/>
      <c r="I83" s="191"/>
      <c r="J83" s="188"/>
      <c r="K83" s="76"/>
      <c r="L83" s="77"/>
      <c r="M83" s="78"/>
      <c r="N83" s="76"/>
      <c r="O83" s="81"/>
      <c r="P83" s="81"/>
      <c r="Q83" s="82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98"/>
    </row>
    <row r="84" spans="1:29" x14ac:dyDescent="0.25">
      <c r="A84" s="174"/>
      <c r="B84" s="80" t="s">
        <v>1</v>
      </c>
      <c r="C84" s="76"/>
      <c r="D84" s="76"/>
      <c r="E84" s="76"/>
      <c r="F84" s="76"/>
      <c r="G84" s="76"/>
      <c r="H84" s="75"/>
      <c r="I84" s="188"/>
      <c r="J84" s="188"/>
      <c r="K84" s="81"/>
      <c r="L84" s="77"/>
      <c r="M84" s="78"/>
      <c r="N84" s="81"/>
      <c r="O84" s="81"/>
      <c r="P84" s="81"/>
      <c r="Q84" s="82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98"/>
    </row>
    <row r="85" spans="1:29" s="119" customFormat="1" x14ac:dyDescent="0.25">
      <c r="A85" s="170"/>
      <c r="B85" s="64"/>
      <c r="C85" s="65"/>
      <c r="D85" s="65"/>
      <c r="E85" s="65"/>
      <c r="F85" s="65"/>
      <c r="G85" s="65"/>
      <c r="H85" s="117"/>
      <c r="I85" s="189"/>
      <c r="J85" s="189"/>
      <c r="K85" s="70"/>
      <c r="L85" s="118"/>
      <c r="M85" s="71"/>
      <c r="N85" s="70"/>
      <c r="O85" s="1"/>
      <c r="P85" s="2"/>
      <c r="Q85" s="37"/>
      <c r="R85" s="37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x14ac:dyDescent="0.25">
      <c r="A86" s="174"/>
      <c r="B86" s="80" t="s">
        <v>2</v>
      </c>
      <c r="C86" s="76"/>
      <c r="D86" s="76"/>
      <c r="E86" s="76"/>
      <c r="F86" s="76"/>
      <c r="G86" s="76"/>
      <c r="H86" s="81"/>
      <c r="I86" s="188"/>
      <c r="J86" s="188"/>
      <c r="K86" s="81"/>
      <c r="L86" s="78"/>
      <c r="M86" s="78"/>
      <c r="N86" s="81"/>
      <c r="O86" s="81"/>
      <c r="P86" s="81"/>
      <c r="Q86" s="82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98"/>
    </row>
    <row r="87" spans="1:29" x14ac:dyDescent="0.25">
      <c r="A87" s="170"/>
      <c r="B87" s="64"/>
      <c r="C87" s="120"/>
      <c r="D87" s="65"/>
      <c r="E87" s="22"/>
      <c r="F87" s="22"/>
      <c r="G87" s="22"/>
      <c r="H87" s="70"/>
      <c r="I87" s="189"/>
      <c r="J87" s="190"/>
      <c r="K87" s="70"/>
      <c r="L87" s="71"/>
      <c r="M87" s="71"/>
      <c r="N87" s="72"/>
      <c r="O87" s="1"/>
      <c r="P87" s="2"/>
      <c r="Q87" s="37"/>
      <c r="R87" s="37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x14ac:dyDescent="0.25">
      <c r="A88" s="174"/>
      <c r="B88" s="80" t="s">
        <v>3</v>
      </c>
      <c r="C88" s="76"/>
      <c r="D88" s="76"/>
      <c r="E88" s="76"/>
      <c r="F88" s="76"/>
      <c r="G88" s="76"/>
      <c r="H88" s="81"/>
      <c r="I88" s="188"/>
      <c r="J88" s="201"/>
      <c r="K88" s="81"/>
      <c r="L88" s="78"/>
      <c r="M88" s="78"/>
      <c r="N88" s="81"/>
      <c r="O88" s="81"/>
      <c r="P88" s="81"/>
      <c r="Q88" s="82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98"/>
    </row>
    <row r="89" spans="1:29" s="91" customFormat="1" ht="120" x14ac:dyDescent="0.25">
      <c r="A89" s="219">
        <v>39</v>
      </c>
      <c r="B89" s="189"/>
      <c r="C89" s="215" t="str">
        <f>Zalaegerszeg!C65</f>
        <v>Zalaegerszeg vízműtelep</v>
      </c>
      <c r="D89" s="215" t="str">
        <f>Zalaegerszeg!D65</f>
        <v>PLC - PLC közti kommunikáció felújítása</v>
      </c>
      <c r="E89" s="215" t="str">
        <f>Zalaegerszeg!E65</f>
        <v>Az elektromos, irányítástechnikai  szerelvények és vezetékek, műszaki állapota miatt fennáll a meghibásodás veszélye</v>
      </c>
      <c r="F89" s="215" t="str">
        <f>Zalaegerszeg!F65</f>
        <v>A vízműtelep elektromos megtáplálása, a folyamatos távfelügyelet biztosítása.</v>
      </c>
      <c r="G89" s="215" t="str">
        <f>Zalaegerszeg!G65</f>
        <v>Az elektromos paramétereihez illeszkedő erős- és gyengeáramú vezérlőszekrény.</v>
      </c>
      <c r="H89" s="189"/>
      <c r="I89" s="189" t="str">
        <f>Zalaegerszeg!I65</f>
        <v>Zalaegerszeg</v>
      </c>
      <c r="J89" s="190">
        <f>Zalaegerszeg!J65</f>
        <v>1000</v>
      </c>
      <c r="K89" s="190"/>
      <c r="L89" s="221">
        <f>Zalaegerszeg!L65</f>
        <v>43922</v>
      </c>
      <c r="M89" s="221">
        <f>Zalaegerszeg!M65</f>
        <v>44196</v>
      </c>
      <c r="N89" s="220" t="str">
        <f>Zalaegerszeg!N65</f>
        <v>közép</v>
      </c>
      <c r="O89" s="1"/>
      <c r="P89" s="2">
        <f>Zalaegerszeg!P65</f>
        <v>1000</v>
      </c>
      <c r="Q89" s="2"/>
      <c r="R89" s="2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91" customFormat="1" ht="120" x14ac:dyDescent="0.25">
      <c r="A90" s="219">
        <v>68</v>
      </c>
      <c r="B90" s="189"/>
      <c r="C90" s="215" t="str">
        <f>Zalaegerszeg!C66</f>
        <v>Zalaegerszeg Keleti vízműtelep</v>
      </c>
      <c r="D90" s="215" t="str">
        <f>Zalaegerszeg!D66</f>
        <v>URH alnokok megszűntetése</v>
      </c>
      <c r="E90" s="215" t="str">
        <f>Zalaegerszeg!E66</f>
        <v>Az elektromos, irányítástechnikai  szerelvények és vezetékek, műszaki állapota miatt fennáll a meghibásodás veszélye</v>
      </c>
      <c r="F90" s="215" t="str">
        <f>Zalaegerszeg!F66</f>
        <v>A vízműtelep elektromos megtáplálása, a folyamatos távfelügyelet biztosítása.</v>
      </c>
      <c r="G90" s="215" t="str">
        <f>Zalaegerszeg!G66</f>
        <v>Az elektromos paramétereihez illeszkedő erős- és gyengeáramú vezérlőszekrény.</v>
      </c>
      <c r="H90" s="189"/>
      <c r="I90" s="189" t="str">
        <f>Zalaegerszeg!I66</f>
        <v>Zalaegerszeg</v>
      </c>
      <c r="J90" s="190">
        <f>Zalaegerszeg!J66</f>
        <v>6819</v>
      </c>
      <c r="K90" s="190"/>
      <c r="L90" s="221">
        <f>Zalaegerszeg!L66</f>
        <v>44287</v>
      </c>
      <c r="M90" s="221">
        <f>Zalaegerszeg!M66</f>
        <v>44561</v>
      </c>
      <c r="N90" s="220" t="str">
        <f>Zalaegerszeg!N66</f>
        <v>közép</v>
      </c>
      <c r="O90" s="1"/>
      <c r="P90" s="2"/>
      <c r="Q90" s="2">
        <f>Zalaegerszeg!Q66</f>
        <v>6819</v>
      </c>
      <c r="R90" s="2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91" customFormat="1" ht="120" x14ac:dyDescent="0.25">
      <c r="A91" s="219">
        <v>69</v>
      </c>
      <c r="B91" s="189"/>
      <c r="C91" s="215" t="str">
        <f>Zalaegerszeg!C67</f>
        <v>Zalaegerszeg Nyugati vízműtelep</v>
      </c>
      <c r="D91" s="215" t="str">
        <f>Zalaegerszeg!D67</f>
        <v>20 KV-os főelosztó felújítása, feszültségváltó, megszakító csere mindkét betáp oldalon</v>
      </c>
      <c r="E91" s="215" t="str">
        <f>Zalaegerszeg!E67</f>
        <v>Az elektromos, irányítástechnikai  szerelvények és vezetékek, műszaki állapota miatt fennáll a meghibásodás veszélye</v>
      </c>
      <c r="F91" s="215" t="str">
        <f>Zalaegerszeg!F67</f>
        <v>A vízműtelep elektromos megtáplálása, a folyamatos távfelügyelet biztosítása.</v>
      </c>
      <c r="G91" s="215" t="str">
        <f>Zalaegerszeg!G67</f>
        <v>Az elektromos paramétereihez illeszkedő erős- és gyengeáramú vezérlőszekrény.</v>
      </c>
      <c r="H91" s="189"/>
      <c r="I91" s="189" t="str">
        <f>Zalaegerszeg!I67</f>
        <v>Zalaegerszeg</v>
      </c>
      <c r="J91" s="190">
        <f>Zalaegerszeg!J67</f>
        <v>21000</v>
      </c>
      <c r="K91" s="190"/>
      <c r="L91" s="221">
        <f>Zalaegerszeg!L67</f>
        <v>44287</v>
      </c>
      <c r="M91" s="221">
        <f>Zalaegerszeg!M67</f>
        <v>44561</v>
      </c>
      <c r="N91" s="220" t="str">
        <f>Zalaegerszeg!N67</f>
        <v>közép</v>
      </c>
      <c r="O91" s="1"/>
      <c r="P91" s="2"/>
      <c r="Q91" s="2">
        <f>Zalaegerszeg!Q67</f>
        <v>21000</v>
      </c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70"/>
      <c r="B92" s="64"/>
      <c r="C92" s="120"/>
      <c r="D92" s="65"/>
      <c r="E92" s="22"/>
      <c r="F92" s="22"/>
      <c r="G92" s="22"/>
      <c r="H92" s="70"/>
      <c r="I92" s="189"/>
      <c r="J92" s="190"/>
      <c r="K92" s="70"/>
      <c r="L92" s="71"/>
      <c r="M92" s="71"/>
      <c r="N92" s="72"/>
      <c r="O92" s="1"/>
      <c r="P92" s="2"/>
      <c r="Q92" s="37"/>
      <c r="R92" s="37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74"/>
      <c r="B93" s="81" t="s">
        <v>44</v>
      </c>
      <c r="C93" s="76"/>
      <c r="D93" s="76"/>
      <c r="E93" s="76"/>
      <c r="F93" s="76"/>
      <c r="G93" s="76"/>
      <c r="H93" s="81"/>
      <c r="I93" s="188"/>
      <c r="J93" s="188"/>
      <c r="K93" s="81"/>
      <c r="L93" s="78"/>
      <c r="M93" s="78"/>
      <c r="N93" s="81"/>
      <c r="O93" s="81"/>
      <c r="P93" s="81"/>
      <c r="Q93" s="82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98"/>
    </row>
    <row r="94" spans="1:29" s="119" customFormat="1" x14ac:dyDescent="0.25">
      <c r="A94" s="181"/>
      <c r="B94" s="121" t="s">
        <v>1</v>
      </c>
      <c r="C94" s="122"/>
      <c r="D94" s="122"/>
      <c r="E94" s="122"/>
      <c r="F94" s="122"/>
      <c r="G94" s="122"/>
      <c r="H94" s="123"/>
      <c r="I94" s="196"/>
      <c r="J94" s="196"/>
      <c r="K94" s="123"/>
      <c r="L94" s="124"/>
      <c r="M94" s="124"/>
      <c r="N94" s="123"/>
      <c r="O94" s="123"/>
      <c r="P94" s="123"/>
      <c r="Q94" s="125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6"/>
    </row>
    <row r="95" spans="1:29" x14ac:dyDescent="0.25">
      <c r="A95" s="170"/>
      <c r="B95" s="64"/>
      <c r="C95" s="65"/>
      <c r="D95" s="65"/>
      <c r="E95" s="65"/>
      <c r="F95" s="65"/>
      <c r="G95" s="65"/>
      <c r="H95" s="70"/>
      <c r="I95" s="189"/>
      <c r="J95" s="189"/>
      <c r="K95" s="70"/>
      <c r="L95" s="71"/>
      <c r="M95" s="71"/>
      <c r="N95" s="112"/>
      <c r="O95" s="1"/>
      <c r="P95" s="2"/>
      <c r="Q95" s="37"/>
      <c r="R95" s="37"/>
      <c r="S95" s="2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119" customFormat="1" x14ac:dyDescent="0.25">
      <c r="A96" s="181"/>
      <c r="B96" s="121" t="s">
        <v>2</v>
      </c>
      <c r="C96" s="122"/>
      <c r="D96" s="122"/>
      <c r="E96" s="122"/>
      <c r="F96" s="122"/>
      <c r="G96" s="122"/>
      <c r="H96" s="123"/>
      <c r="I96" s="196"/>
      <c r="J96" s="196"/>
      <c r="K96" s="123"/>
      <c r="L96" s="124"/>
      <c r="M96" s="124"/>
      <c r="N96" s="127"/>
      <c r="O96" s="123"/>
      <c r="P96" s="123"/>
      <c r="Q96" s="125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6"/>
    </row>
    <row r="97" spans="1:29" s="91" customFormat="1" ht="105" x14ac:dyDescent="0.25">
      <c r="A97" s="219">
        <v>103</v>
      </c>
      <c r="B97" s="189"/>
      <c r="C97" s="215" t="str">
        <f>Zalaegerszeg!C73</f>
        <v>Zalaegerszeg Keleti vastalanító</v>
      </c>
      <c r="D97" s="215" t="str">
        <f>Zalaegerszeg!D73</f>
        <v>gépszeti rekonstrukció</v>
      </c>
      <c r="E97" s="215" t="str">
        <f>Zalaegerszeg!E73</f>
        <v>A technológia, szerelvények és vezetékek, műszaki állapota miatt fennáll a meghibásodás veszélye.</v>
      </c>
      <c r="F97" s="215" t="str">
        <f>Zalaegerszeg!F73</f>
        <v>A tisztítás technológia jelenlegi műszaki állapota miatt nem képes az elvárt paramétereket biztosítani. Az avultsági szint miatt fennáll a meghibásodás veszélye.</v>
      </c>
      <c r="G97" s="215" t="str">
        <f>Zalaegerszeg!G73</f>
        <v>Megfelelő hatékonyságú technológia. A gépészeti funkciókat kifogástalanul ellátó szerelvények.</v>
      </c>
      <c r="H97" s="215"/>
      <c r="I97" s="189" t="str">
        <f>Zalaegerszeg!I73</f>
        <v>Zalaegerszeg</v>
      </c>
      <c r="J97" s="190">
        <f>Zalaegerszeg!J73</f>
        <v>100000</v>
      </c>
      <c r="K97" s="190"/>
      <c r="L97" s="221">
        <f>Zalaegerszeg!L73</f>
        <v>45748</v>
      </c>
      <c r="M97" s="221">
        <f>Zalaegerszeg!M73</f>
        <v>46387</v>
      </c>
      <c r="N97" s="220" t="str">
        <f>Zalaegerszeg!N73</f>
        <v>hosszú</v>
      </c>
      <c r="O97" s="1"/>
      <c r="P97" s="2"/>
      <c r="Q97" s="2"/>
      <c r="R97" s="2"/>
      <c r="S97" s="2"/>
      <c r="T97" s="3"/>
      <c r="U97" s="3">
        <f>Zalaegerszeg!U73</f>
        <v>50000</v>
      </c>
      <c r="V97" s="3">
        <f>Zalaegerszeg!V73</f>
        <v>50000</v>
      </c>
      <c r="W97" s="3"/>
      <c r="X97" s="3"/>
      <c r="Y97" s="3"/>
      <c r="Z97" s="3"/>
      <c r="AA97" s="3"/>
      <c r="AB97" s="3"/>
      <c r="AC97" s="4"/>
    </row>
    <row r="98" spans="1:29" x14ac:dyDescent="0.25">
      <c r="A98" s="170"/>
      <c r="B98" s="64"/>
      <c r="C98" s="65"/>
      <c r="D98" s="65"/>
      <c r="E98" s="65"/>
      <c r="F98" s="65"/>
      <c r="G98" s="65"/>
      <c r="H98" s="70"/>
      <c r="I98" s="189"/>
      <c r="J98" s="189"/>
      <c r="K98" s="70"/>
      <c r="L98" s="71"/>
      <c r="M98" s="71"/>
      <c r="N98" s="112"/>
      <c r="O98" s="1"/>
      <c r="P98" s="2"/>
      <c r="Q98" s="37"/>
      <c r="R98" s="37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19" customFormat="1" x14ac:dyDescent="0.25">
      <c r="A99" s="181"/>
      <c r="B99" s="121" t="s">
        <v>3</v>
      </c>
      <c r="C99" s="122"/>
      <c r="D99" s="122"/>
      <c r="E99" s="122"/>
      <c r="F99" s="122"/>
      <c r="G99" s="122"/>
      <c r="H99" s="123"/>
      <c r="I99" s="196"/>
      <c r="J99" s="196"/>
      <c r="K99" s="123"/>
      <c r="L99" s="124"/>
      <c r="M99" s="124"/>
      <c r="N99" s="127"/>
      <c r="O99" s="123"/>
      <c r="P99" s="123"/>
      <c r="Q99" s="125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6"/>
    </row>
    <row r="100" spans="1:29" ht="15.75" thickBot="1" x14ac:dyDescent="0.3">
      <c r="A100" s="182"/>
      <c r="B100" s="128"/>
      <c r="C100" s="129"/>
      <c r="D100" s="129"/>
      <c r="E100" s="129"/>
      <c r="F100" s="129"/>
      <c r="G100" s="129"/>
      <c r="H100" s="130"/>
      <c r="I100" s="197"/>
      <c r="J100" s="197"/>
      <c r="K100" s="130"/>
      <c r="L100" s="131"/>
      <c r="M100" s="131"/>
      <c r="N100" s="132"/>
      <c r="O100" s="26"/>
      <c r="P100" s="27"/>
      <c r="Q100" s="41"/>
      <c r="R100" s="41"/>
      <c r="S100" s="27"/>
      <c r="T100" s="28"/>
      <c r="U100" s="28"/>
      <c r="V100" s="28"/>
      <c r="W100" s="28"/>
      <c r="X100" s="28"/>
      <c r="Y100" s="28"/>
      <c r="Z100" s="28"/>
      <c r="AA100" s="28"/>
      <c r="AB100" s="28"/>
      <c r="AC100" s="23"/>
    </row>
    <row r="101" spans="1:29" ht="15.75" thickBot="1" x14ac:dyDescent="0.3">
      <c r="A101" s="133"/>
      <c r="B101" s="134" t="s">
        <v>45</v>
      </c>
      <c r="C101" s="135"/>
      <c r="D101" s="135"/>
      <c r="E101" s="135"/>
      <c r="F101" s="135"/>
      <c r="G101" s="135"/>
      <c r="H101" s="136"/>
      <c r="I101" s="198"/>
      <c r="J101" s="198">
        <f>SUM(J83:J100)</f>
        <v>128819</v>
      </c>
      <c r="K101" s="136"/>
      <c r="L101" s="137"/>
      <c r="M101" s="137"/>
      <c r="N101" s="107"/>
      <c r="O101" s="33"/>
      <c r="P101" s="34"/>
      <c r="Q101" s="42"/>
      <c r="R101" s="42"/>
      <c r="S101" s="34"/>
      <c r="T101" s="35"/>
      <c r="U101" s="35"/>
      <c r="V101" s="35"/>
      <c r="W101" s="35"/>
      <c r="X101" s="35"/>
      <c r="Y101" s="35"/>
      <c r="Z101" s="35"/>
      <c r="AA101" s="35"/>
      <c r="AB101" s="35"/>
      <c r="AC101" s="36"/>
    </row>
    <row r="102" spans="1:29" x14ac:dyDescent="0.25">
      <c r="A102" s="183"/>
      <c r="B102" s="138"/>
      <c r="C102" s="139"/>
      <c r="D102" s="139"/>
      <c r="E102" s="139"/>
      <c r="F102" s="139"/>
      <c r="G102" s="139"/>
      <c r="H102" s="140"/>
      <c r="I102" s="199"/>
      <c r="J102" s="200"/>
      <c r="K102" s="141"/>
      <c r="L102" s="142"/>
      <c r="M102" s="142"/>
      <c r="N102" s="141"/>
      <c r="O102" s="21"/>
      <c r="P102" s="21"/>
      <c r="Q102" s="43"/>
      <c r="R102" s="43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9"/>
    </row>
    <row r="103" spans="1:29" x14ac:dyDescent="0.25">
      <c r="A103" s="239" t="s">
        <v>46</v>
      </c>
      <c r="B103" s="240"/>
      <c r="C103" s="240"/>
      <c r="D103" s="109"/>
      <c r="E103" s="109"/>
      <c r="F103" s="109"/>
      <c r="G103" s="109"/>
      <c r="H103" s="109"/>
      <c r="I103" s="194"/>
      <c r="J103" s="195"/>
      <c r="K103" s="177"/>
      <c r="L103" s="178"/>
      <c r="M103" s="178"/>
      <c r="N103" s="177"/>
      <c r="O103" s="20"/>
      <c r="P103" s="20"/>
      <c r="Q103" s="40"/>
      <c r="R103" s="4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187"/>
    </row>
    <row r="104" spans="1:29" x14ac:dyDescent="0.25">
      <c r="A104" s="180"/>
      <c r="B104" s="112"/>
      <c r="C104" s="63" t="s">
        <v>6</v>
      </c>
      <c r="D104" s="63" t="s">
        <v>5</v>
      </c>
      <c r="E104" s="111"/>
      <c r="F104" s="111"/>
      <c r="G104" s="111"/>
      <c r="H104" s="113"/>
      <c r="I104" s="113"/>
      <c r="J104" s="113"/>
      <c r="K104" s="114"/>
      <c r="L104" s="115"/>
      <c r="M104" s="116"/>
      <c r="N104" s="112"/>
      <c r="O104" s="1"/>
      <c r="P104" s="2"/>
      <c r="Q104" s="37"/>
      <c r="R104" s="37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x14ac:dyDescent="0.25">
      <c r="A105" s="172"/>
      <c r="B105" s="73" t="s">
        <v>47</v>
      </c>
      <c r="C105" s="74"/>
      <c r="D105" s="74"/>
      <c r="E105" s="74"/>
      <c r="F105" s="74"/>
      <c r="G105" s="74"/>
      <c r="H105" s="75"/>
      <c r="I105" s="191"/>
      <c r="J105" s="188"/>
      <c r="K105" s="76"/>
      <c r="L105" s="77"/>
      <c r="M105" s="78"/>
      <c r="N105" s="76"/>
      <c r="O105" s="81"/>
      <c r="P105" s="81"/>
      <c r="Q105" s="82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98"/>
    </row>
    <row r="106" spans="1:29" x14ac:dyDescent="0.25">
      <c r="A106" s="174"/>
      <c r="B106" s="80" t="s">
        <v>1</v>
      </c>
      <c r="C106" s="76"/>
      <c r="D106" s="76"/>
      <c r="E106" s="76"/>
      <c r="F106" s="76"/>
      <c r="G106" s="76"/>
      <c r="H106" s="75"/>
      <c r="I106" s="188"/>
      <c r="J106" s="188"/>
      <c r="K106" s="81"/>
      <c r="L106" s="77"/>
      <c r="M106" s="78"/>
      <c r="N106" s="81"/>
      <c r="O106" s="81"/>
      <c r="P106" s="81"/>
      <c r="Q106" s="82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98"/>
    </row>
    <row r="107" spans="1:29" s="145" customFormat="1" ht="90" x14ac:dyDescent="0.25">
      <c r="A107" s="175">
        <v>4</v>
      </c>
      <c r="B107" s="83"/>
      <c r="C107" s="237" t="s">
        <v>267</v>
      </c>
      <c r="D107" s="88" t="s">
        <v>260</v>
      </c>
      <c r="E107" s="46" t="s">
        <v>80</v>
      </c>
      <c r="F107" s="46" t="s">
        <v>87</v>
      </c>
      <c r="G107" s="46" t="s">
        <v>82</v>
      </c>
      <c r="H107" s="87"/>
      <c r="I107" s="189" t="s">
        <v>77</v>
      </c>
      <c r="J107" s="190">
        <f t="shared" ref="J107" si="4">SUM(O107:AC107)</f>
        <v>10000</v>
      </c>
      <c r="K107" s="87"/>
      <c r="L107" s="89">
        <v>43556</v>
      </c>
      <c r="M107" s="89">
        <v>43830</v>
      </c>
      <c r="N107" s="144" t="s">
        <v>25</v>
      </c>
      <c r="O107" s="47">
        <f>Zalaegerszeg!O83</f>
        <v>10000</v>
      </c>
      <c r="P107" s="37"/>
      <c r="Q107" s="37"/>
      <c r="R107" s="37"/>
      <c r="S107" s="37"/>
      <c r="T107" s="48"/>
      <c r="U107" s="48"/>
      <c r="V107" s="48"/>
      <c r="W107" s="48"/>
      <c r="X107" s="48"/>
      <c r="Y107" s="48"/>
      <c r="Z107" s="48"/>
      <c r="AA107" s="48"/>
      <c r="AB107" s="48"/>
      <c r="AC107" s="49"/>
    </row>
    <row r="108" spans="1:29" s="145" customFormat="1" ht="90" x14ac:dyDescent="0.25">
      <c r="A108" s="175">
        <v>5</v>
      </c>
      <c r="B108" s="83"/>
      <c r="C108" s="237" t="s">
        <v>269</v>
      </c>
      <c r="D108" s="88" t="s">
        <v>260</v>
      </c>
      <c r="E108" s="46" t="s">
        <v>80</v>
      </c>
      <c r="F108" s="46" t="s">
        <v>87</v>
      </c>
      <c r="G108" s="46" t="s">
        <v>82</v>
      </c>
      <c r="H108" s="87"/>
      <c r="I108" s="189" t="s">
        <v>77</v>
      </c>
      <c r="J108" s="190">
        <f t="shared" ref="J108:J109" si="5">SUM(O108:AC108)</f>
        <v>4000</v>
      </c>
      <c r="K108" s="87"/>
      <c r="L108" s="89">
        <v>43556</v>
      </c>
      <c r="M108" s="89">
        <v>43830</v>
      </c>
      <c r="N108" s="144" t="s">
        <v>25</v>
      </c>
      <c r="O108" s="47">
        <f>Zalaegerszeg!O84</f>
        <v>4000</v>
      </c>
      <c r="P108" s="37"/>
      <c r="Q108" s="37"/>
      <c r="R108" s="37"/>
      <c r="S108" s="37"/>
      <c r="T108" s="48"/>
      <c r="U108" s="48"/>
      <c r="V108" s="48"/>
      <c r="W108" s="48"/>
      <c r="X108" s="48"/>
      <c r="Y108" s="48"/>
      <c r="Z108" s="48"/>
      <c r="AA108" s="48"/>
      <c r="AB108" s="48"/>
      <c r="AC108" s="49"/>
    </row>
    <row r="109" spans="1:29" s="145" customFormat="1" ht="90" x14ac:dyDescent="0.25">
      <c r="A109" s="175">
        <v>6</v>
      </c>
      <c r="B109" s="83"/>
      <c r="C109" s="237" t="s">
        <v>270</v>
      </c>
      <c r="D109" s="88" t="s">
        <v>260</v>
      </c>
      <c r="E109" s="46" t="s">
        <v>80</v>
      </c>
      <c r="F109" s="46" t="s">
        <v>87</v>
      </c>
      <c r="G109" s="46" t="s">
        <v>82</v>
      </c>
      <c r="H109" s="87"/>
      <c r="I109" s="189" t="s">
        <v>77</v>
      </c>
      <c r="J109" s="190">
        <f t="shared" si="5"/>
        <v>8000</v>
      </c>
      <c r="K109" s="87"/>
      <c r="L109" s="89">
        <v>43556</v>
      </c>
      <c r="M109" s="89">
        <v>43830</v>
      </c>
      <c r="N109" s="144" t="s">
        <v>25</v>
      </c>
      <c r="O109" s="47">
        <f>Zalaegerszeg!O85</f>
        <v>8000</v>
      </c>
      <c r="P109" s="37"/>
      <c r="Q109" s="37"/>
      <c r="R109" s="37"/>
      <c r="S109" s="37"/>
      <c r="T109" s="48"/>
      <c r="U109" s="48"/>
      <c r="V109" s="48"/>
      <c r="W109" s="48"/>
      <c r="X109" s="48"/>
      <c r="Y109" s="48"/>
      <c r="Z109" s="48"/>
      <c r="AA109" s="48"/>
      <c r="AB109" s="48"/>
      <c r="AC109" s="49"/>
    </row>
    <row r="110" spans="1:29" s="145" customFormat="1" ht="105" x14ac:dyDescent="0.25">
      <c r="A110" s="211">
        <v>7</v>
      </c>
      <c r="B110" s="222"/>
      <c r="C110" s="224" t="str">
        <f>Zalaegerszeg!C86</f>
        <v>Zalaegerszeg</v>
      </c>
      <c r="D110" s="224" t="str">
        <f>Zalaegerszeg!D86</f>
        <v>mechanikai tisztítási csomópontok kiépítése</v>
      </c>
      <c r="E110" s="224" t="str">
        <f>Zalaegerszeg!E86</f>
        <v>A meglévő szerelvényekkel korlátozott korlátozottak a hálózattisztítási lehetőségek.</v>
      </c>
      <c r="F110" s="224" t="str">
        <f>Zalaegerszeg!F86</f>
        <v>Rendszeres hálózatisztítás végrehajtása a jövőben.</v>
      </c>
      <c r="G110" s="224" t="str">
        <f>Zalaegerszeg!G86</f>
        <v>A tisztítási csomópontok kialakításával lehetőség nyílik a rendszeres hálózattisztítások elvégzésére.</v>
      </c>
      <c r="H110" s="224"/>
      <c r="I110" s="222" t="str">
        <f>Zalaegerszeg!I86</f>
        <v>Zalaegerszeg</v>
      </c>
      <c r="J110" s="223">
        <f>Zalaegerszeg!J86</f>
        <v>10000</v>
      </c>
      <c r="K110" s="223"/>
      <c r="L110" s="225">
        <f>Zalaegerszeg!L86</f>
        <v>43556</v>
      </c>
      <c r="M110" s="225">
        <f>Zalaegerszeg!M86</f>
        <v>43830</v>
      </c>
      <c r="N110" s="223" t="str">
        <f>Zalaegerszeg!N86</f>
        <v>rövid</v>
      </c>
      <c r="O110" s="50">
        <f>Zalaegerszeg!O86</f>
        <v>10000</v>
      </c>
      <c r="P110" s="37"/>
      <c r="Q110" s="37"/>
      <c r="R110" s="37"/>
      <c r="S110" s="37"/>
      <c r="T110" s="48"/>
      <c r="U110" s="48"/>
      <c r="V110" s="48"/>
      <c r="W110" s="48"/>
      <c r="X110" s="48"/>
      <c r="Y110" s="48"/>
      <c r="Z110" s="48"/>
      <c r="AA110" s="48"/>
      <c r="AB110" s="48"/>
      <c r="AC110" s="49"/>
    </row>
    <row r="111" spans="1:29" s="91" customFormat="1" ht="90" x14ac:dyDescent="0.25">
      <c r="A111" s="211">
        <v>8</v>
      </c>
      <c r="B111" s="222"/>
      <c r="C111" s="224" t="str">
        <f>Zalaegerszeg!C87</f>
        <v>Zalaegerszeg</v>
      </c>
      <c r="D111" s="224" t="str">
        <f>Zalaegerszeg!D87</f>
        <v>ivóvízvezeték rekonstrukcióhoz köthető tervezési feladatok</v>
      </c>
      <c r="E111" s="224" t="str">
        <f>Zalaegerszeg!E87</f>
        <v xml:space="preserve">A vezeték állapota anyaga, kora, minősége miatt nem megfelelő, elavult. </v>
      </c>
      <c r="F111" s="224" t="str">
        <f>Zalaegerszeg!F87</f>
        <v>A vezeték elavult műszaki állapota miatt gyakoriak a csőtörések.</v>
      </c>
      <c r="G111" s="224" t="str">
        <f>Zalaegerszeg!G87</f>
        <v>A vízvezeték kiváltás a vízigények figyelembevételével megfelelő átmérőjű és anyagú hálózatot kapunk.</v>
      </c>
      <c r="H111" s="224"/>
      <c r="I111" s="222" t="str">
        <f>Zalaegerszeg!I87</f>
        <v>Zalaegerszeg</v>
      </c>
      <c r="J111" s="223">
        <f>Zalaegerszeg!J87</f>
        <v>3000</v>
      </c>
      <c r="K111" s="223"/>
      <c r="L111" s="225">
        <f>Zalaegerszeg!L87</f>
        <v>43556</v>
      </c>
      <c r="M111" s="225">
        <f>Zalaegerszeg!M87</f>
        <v>43830</v>
      </c>
      <c r="N111" s="223" t="str">
        <f>Zalaegerszeg!N87</f>
        <v>rövid</v>
      </c>
      <c r="O111" s="50">
        <f>Zalaegerszeg!O87</f>
        <v>3000</v>
      </c>
      <c r="P111" s="2"/>
      <c r="Q111" s="2"/>
      <c r="R111" s="2"/>
      <c r="S111" s="2"/>
      <c r="T111" s="3"/>
      <c r="U111" s="3"/>
      <c r="V111" s="3"/>
      <c r="W111" s="3"/>
      <c r="X111" s="3"/>
      <c r="Y111" s="3"/>
      <c r="Z111" s="3"/>
      <c r="AA111" s="3"/>
      <c r="AB111" s="3"/>
      <c r="AC111" s="4"/>
    </row>
    <row r="112" spans="1:29" s="145" customFormat="1" ht="90" x14ac:dyDescent="0.25">
      <c r="A112" s="175">
        <v>9</v>
      </c>
      <c r="B112" s="83"/>
      <c r="C112" s="147" t="str">
        <f>Zalaegerszeg!C88</f>
        <v>Zalaegerszeg, egerszeghegyi tároló töltővezeték</v>
      </c>
      <c r="D112" s="147" t="str">
        <f>Zalaegerszeg!D88</f>
        <v>ivóvízvezeték rekonstrukció</v>
      </c>
      <c r="E112" s="147" t="str">
        <f>Zalaegerszeg!E88</f>
        <v xml:space="preserve">A vezeték állapota anyaga, kora, minősége miatt nem megfelelő, elavult. </v>
      </c>
      <c r="F112" s="147" t="str">
        <f>Zalaegerszeg!F88</f>
        <v>A vezeték elavult műszaki állapota miatt gyakoriak a csőtörések.</v>
      </c>
      <c r="G112" s="147" t="str">
        <f>Zalaegerszeg!G88</f>
        <v>A vízvezeték kiváltás a vízigények figyelembevételével megfelelő átmérőjű és anyagú hálózatot kapunk.</v>
      </c>
      <c r="H112" s="147"/>
      <c r="I112" s="210" t="str">
        <f>Zalaegerszeg!I88</f>
        <v>Zalaegerszeg</v>
      </c>
      <c r="J112" s="226">
        <f>Zalaegerszeg!J88</f>
        <v>20000</v>
      </c>
      <c r="K112" s="147"/>
      <c r="L112" s="232">
        <f>Zalaegerszeg!L88</f>
        <v>43466</v>
      </c>
      <c r="M112" s="232">
        <f>Zalaegerszeg!M88</f>
        <v>43830</v>
      </c>
      <c r="N112" s="226" t="str">
        <f>Zalaegerszeg!N88</f>
        <v>rövid</v>
      </c>
      <c r="O112" s="50">
        <f>Zalaegerszeg!O88</f>
        <v>20000</v>
      </c>
      <c r="P112" s="37"/>
      <c r="Q112" s="37"/>
      <c r="R112" s="37"/>
      <c r="S112" s="37"/>
      <c r="T112" s="48"/>
      <c r="U112" s="48"/>
      <c r="V112" s="48"/>
      <c r="W112" s="48"/>
      <c r="X112" s="48"/>
      <c r="Y112" s="48"/>
      <c r="Z112" s="48"/>
      <c r="AA112" s="48"/>
      <c r="AB112" s="48"/>
      <c r="AC112" s="49"/>
    </row>
    <row r="113" spans="1:29" s="145" customFormat="1" ht="90" x14ac:dyDescent="0.25">
      <c r="A113" s="211">
        <v>10</v>
      </c>
      <c r="B113" s="222"/>
      <c r="C113" s="224" t="str">
        <f>Zalaegerszeg!C90</f>
        <v>Zalaegerszeg</v>
      </c>
      <c r="D113" s="224" t="str">
        <f>Zalaegerszeg!D90</f>
        <v>bekötővezetékek ütemezett cseréje</v>
      </c>
      <c r="E113" s="224" t="str">
        <f>Zalaegerszeg!E90</f>
        <v xml:space="preserve">A vezeték állapota anyaga, kora, minősége miatt nem megfelelő, elavult. </v>
      </c>
      <c r="F113" s="224" t="str">
        <f>Zalaegerszeg!F90</f>
        <v>A bekötővezeték anyaga vízbiztonsági kockázatot rejt magában, illetve nagyobb a valószínűsége a meghibásodásnak.</v>
      </c>
      <c r="G113" s="224" t="str">
        <f>Zalaegerszeg!G90</f>
        <v>A vízvezeték kiváltás a vízigények figyelembevételével megfelelő átmérőjű és anyagú hálózatot kapunk.</v>
      </c>
      <c r="H113" s="224"/>
      <c r="I113" s="222" t="str">
        <f>Zalaegerszeg!I90</f>
        <v>Zalaegerszeg</v>
      </c>
      <c r="J113" s="223">
        <f>Zalaegerszeg!J90</f>
        <v>17957</v>
      </c>
      <c r="K113" s="223"/>
      <c r="L113" s="225">
        <f>Zalaegerszeg!L90</f>
        <v>43556</v>
      </c>
      <c r="M113" s="225">
        <f>Zalaegerszeg!M90</f>
        <v>43830</v>
      </c>
      <c r="N113" s="223" t="str">
        <f>Zalaegerszeg!N90</f>
        <v>rövid</v>
      </c>
      <c r="O113" s="1">
        <f>Zalaegerszeg!O90</f>
        <v>17957</v>
      </c>
      <c r="P113" s="37"/>
      <c r="Q113" s="37"/>
      <c r="R113" s="37"/>
      <c r="S113" s="37"/>
      <c r="T113" s="48"/>
      <c r="U113" s="48"/>
      <c r="V113" s="48"/>
      <c r="W113" s="48"/>
      <c r="X113" s="48"/>
      <c r="Y113" s="48"/>
      <c r="Z113" s="48"/>
      <c r="AA113" s="48"/>
      <c r="AB113" s="48"/>
      <c r="AC113" s="49"/>
    </row>
    <row r="114" spans="1:29" s="145" customFormat="1" ht="90" x14ac:dyDescent="0.25">
      <c r="A114" s="211">
        <v>11</v>
      </c>
      <c r="B114" s="222"/>
      <c r="C114" s="224" t="str">
        <f>Zalaegerszeg!C91</f>
        <v>Zalaegerszeg</v>
      </c>
      <c r="D114" s="224" t="str">
        <f>Zalaegerszeg!D91</f>
        <v>gerinchálózat szerelvényeinek ütemezett cseréje</v>
      </c>
      <c r="E114" s="224" t="str">
        <f>Zalaegerszeg!E91</f>
        <v xml:space="preserve">A szerelvény állapota anyaga, kora, minősége miatt nem megfelelő, elavult. </v>
      </c>
      <c r="F114" s="224" t="str">
        <f>Zalaegerszeg!F91</f>
        <v>A szerelvény elavult műszaki állapota miatt gyakoriak a csőtörések.</v>
      </c>
      <c r="G114" s="224" t="str">
        <f>Zalaegerszeg!G91</f>
        <v>A szerelvény kiváltás a vízigények figyelembevételével megfelelő átmérőjű és anyagú hálózatot kapunk.</v>
      </c>
      <c r="H114" s="224"/>
      <c r="I114" s="222" t="str">
        <f>Zalaegerszeg!I91</f>
        <v>Zalaegerszeg</v>
      </c>
      <c r="J114" s="223">
        <f>Zalaegerszeg!J91</f>
        <v>7957</v>
      </c>
      <c r="K114" s="223"/>
      <c r="L114" s="225">
        <f>Zalaegerszeg!L91</f>
        <v>43556</v>
      </c>
      <c r="M114" s="225">
        <f>Zalaegerszeg!M91</f>
        <v>43830</v>
      </c>
      <c r="N114" s="223" t="str">
        <f>Zalaegerszeg!N91</f>
        <v>rövid</v>
      </c>
      <c r="O114" s="1">
        <f>Zalaegerszeg!O91</f>
        <v>7957</v>
      </c>
      <c r="P114" s="37"/>
      <c r="Q114" s="37"/>
      <c r="R114" s="37"/>
      <c r="S114" s="37"/>
      <c r="T114" s="48"/>
      <c r="U114" s="48"/>
      <c r="V114" s="48"/>
      <c r="W114" s="48"/>
      <c r="X114" s="48"/>
      <c r="Y114" s="48"/>
      <c r="Z114" s="48"/>
      <c r="AA114" s="48"/>
      <c r="AB114" s="48"/>
      <c r="AC114" s="49"/>
    </row>
    <row r="115" spans="1:29" s="145" customFormat="1" ht="90" x14ac:dyDescent="0.25">
      <c r="A115" s="211">
        <v>12</v>
      </c>
      <c r="B115" s="222"/>
      <c r="C115" s="224" t="str">
        <f>Zalaegerszeg!C92</f>
        <v>Zalaegerszeg</v>
      </c>
      <c r="D115" s="224" t="str">
        <f>Zalaegerszeg!D92</f>
        <v xml:space="preserve">tervezett gerincvezeték csere </v>
      </c>
      <c r="E115" s="224" t="str">
        <f>Zalaegerszeg!E92</f>
        <v xml:space="preserve">A vezeték állapota anyaga, kora, minősége miatt nem megfelelő, elavult. </v>
      </c>
      <c r="F115" s="224" t="str">
        <f>Zalaegerszeg!F92</f>
        <v>A vezeték elavult műszaki állapota miatt gyakoriak a csőtörések.</v>
      </c>
      <c r="G115" s="224" t="str">
        <f>Zalaegerszeg!G92</f>
        <v>A vízvezeték kiváltás a vízigények figyelembevételével megfelelő átmérőjű és anyagú hálózatot kapunk.</v>
      </c>
      <c r="H115" s="224"/>
      <c r="I115" s="222" t="str">
        <f>Zalaegerszeg!I92</f>
        <v>Zalaegerszeg</v>
      </c>
      <c r="J115" s="223">
        <f>Zalaegerszeg!J92</f>
        <v>22957</v>
      </c>
      <c r="K115" s="223"/>
      <c r="L115" s="225">
        <f>Zalaegerszeg!L92</f>
        <v>43556</v>
      </c>
      <c r="M115" s="225">
        <f>Zalaegerszeg!M92</f>
        <v>43830</v>
      </c>
      <c r="N115" s="223" t="str">
        <f>Zalaegerszeg!N92</f>
        <v>rövid</v>
      </c>
      <c r="O115" s="1">
        <f>Zalaegerszeg!O92</f>
        <v>22957</v>
      </c>
      <c r="P115" s="37"/>
      <c r="Q115" s="37"/>
      <c r="R115" s="37"/>
      <c r="S115" s="37"/>
      <c r="T115" s="48"/>
      <c r="U115" s="48"/>
      <c r="V115" s="48"/>
      <c r="W115" s="48"/>
      <c r="X115" s="48"/>
      <c r="Y115" s="48"/>
      <c r="Z115" s="48"/>
      <c r="AA115" s="48"/>
      <c r="AB115" s="48"/>
      <c r="AC115" s="49"/>
    </row>
    <row r="116" spans="1:29" s="91" customFormat="1" ht="90" x14ac:dyDescent="0.25">
      <c r="A116" s="175">
        <v>14</v>
      </c>
      <c r="B116" s="83"/>
      <c r="C116" s="143" t="s">
        <v>205</v>
      </c>
      <c r="D116" s="46" t="s">
        <v>258</v>
      </c>
      <c r="E116" s="152" t="s">
        <v>80</v>
      </c>
      <c r="F116" s="152" t="s">
        <v>113</v>
      </c>
      <c r="G116" s="152" t="s">
        <v>114</v>
      </c>
      <c r="H116" s="55" t="s">
        <v>173</v>
      </c>
      <c r="I116" s="189" t="s">
        <v>205</v>
      </c>
      <c r="J116" s="190">
        <f>SUM(O116:AC116)</f>
        <v>1010</v>
      </c>
      <c r="K116" s="87"/>
      <c r="L116" s="89">
        <v>43556</v>
      </c>
      <c r="M116" s="89">
        <v>43830</v>
      </c>
      <c r="N116" s="72" t="s">
        <v>25</v>
      </c>
      <c r="O116" s="1">
        <f>Zalaboldogfa!O44</f>
        <v>1010</v>
      </c>
      <c r="P116" s="2"/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91" customFormat="1" ht="90" x14ac:dyDescent="0.25">
      <c r="A117" s="212">
        <v>15</v>
      </c>
      <c r="B117" s="190"/>
      <c r="C117" s="215" t="str">
        <f>Bagod!C45</f>
        <v>Bagod  - Zalaboldogfa</v>
      </c>
      <c r="D117" s="215" t="str">
        <f>Bagod!D45</f>
        <v>gerincvezeték csere (d225 275 fm) II. ütem</v>
      </c>
      <c r="E117" s="215" t="str">
        <f>Bagod!E45</f>
        <v xml:space="preserve">A vezeték állapota anyaga, kora, minősége miatt nem megfelelő, elavult. </v>
      </c>
      <c r="F117" s="215" t="str">
        <f>Bagod!F45</f>
        <v xml:space="preserve">A bekötővezeték anyaga vízbiztonsági kockázatot rejt magában, illetve nagyobb a valószínűsége a meghibásodásnak. </v>
      </c>
      <c r="G117" s="215" t="str">
        <f>Bagod!G45</f>
        <v>A vízvezeték kiváltás, a vízigények figyelembevételével megfelelő átmérőjű és anyagú hálózatot kapunk.</v>
      </c>
      <c r="H117" s="190"/>
      <c r="I117" s="189" t="str">
        <f>Bagod!I45</f>
        <v>Bagod</v>
      </c>
      <c r="J117" s="190">
        <f>Bagod!J45</f>
        <v>3000</v>
      </c>
      <c r="K117" s="190"/>
      <c r="L117" s="221">
        <f>Bagod!L45</f>
        <v>43556</v>
      </c>
      <c r="M117" s="221">
        <f>Bagod!M45</f>
        <v>43830</v>
      </c>
      <c r="N117" s="190" t="str">
        <f>Bagod!N45</f>
        <v>rövid</v>
      </c>
      <c r="O117" s="1">
        <f>Bagod!O45</f>
        <v>3000</v>
      </c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91" customFormat="1" ht="90" x14ac:dyDescent="0.25">
      <c r="A118" s="212">
        <v>16</v>
      </c>
      <c r="B118" s="215"/>
      <c r="C118" s="215" t="str">
        <f>Kispáli!C44</f>
        <v>Kispáli</v>
      </c>
      <c r="D118" s="215" t="str">
        <f>Kispáli!D44</f>
        <v>tervezett ivóvízvezeték rekonstrukció</v>
      </c>
      <c r="E118" s="215" t="str">
        <f>Kispáli!E44</f>
        <v>A vezeték állapota anyaga, kora, minősége miatt nem megfelelő, elavult.</v>
      </c>
      <c r="F118" s="215" t="str">
        <f>Kispáli!F44</f>
        <v>A vezeték elavult műszaki állapota miatt gyakoriak a csőtörések.</v>
      </c>
      <c r="G118" s="215" t="str">
        <f>Kispáli!G44</f>
        <v>A vízvezeték kiváltás, a vízigények figyelembevételével megfelelő átmérőjű és anyagú hálózatot kapunk.</v>
      </c>
      <c r="H118" s="215"/>
      <c r="I118" s="189" t="str">
        <f>Kispáli!I44</f>
        <v>Kispáli</v>
      </c>
      <c r="J118" s="190">
        <f>Kispáli!J44</f>
        <v>1193</v>
      </c>
      <c r="K118" s="190"/>
      <c r="L118" s="221">
        <f>Kispáli!L44</f>
        <v>43466</v>
      </c>
      <c r="M118" s="221">
        <f>Kispáli!M44</f>
        <v>43830</v>
      </c>
      <c r="N118" s="190" t="str">
        <f>Kispáli!N44</f>
        <v>rövid</v>
      </c>
      <c r="O118" s="50">
        <f>Kispáli!O44</f>
        <v>1193</v>
      </c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91" customFormat="1" ht="90" x14ac:dyDescent="0.25">
      <c r="A119" s="212">
        <v>17</v>
      </c>
      <c r="B119" s="215"/>
      <c r="C119" s="215" t="str">
        <f>Nagypáli!C44</f>
        <v>Nagypáli</v>
      </c>
      <c r="D119" s="215" t="str">
        <f>Nagypáli!D44</f>
        <v>tervezett ivóvízvezeték rekonstrukció</v>
      </c>
      <c r="E119" s="215" t="str">
        <f>Nagypáli!E44</f>
        <v>A vezeték állapota anyaga, kora, minősége miatt nem megfelelő, elavult.</v>
      </c>
      <c r="F119" s="215" t="str">
        <f>Nagypáli!F44</f>
        <v>A bekötővezeték anyaga vízbiztonsági kockázatot rejt magában, illetve nagyobb a valószínűsége a meghibásodásnak.</v>
      </c>
      <c r="G119" s="215" t="str">
        <f>Nagypáli!G44</f>
        <v>A vízvezeték kiváltás, a vízigények figyelembevételével megfelelő átmérőjű és anyagú hálózatot kapunk.</v>
      </c>
      <c r="H119" s="215"/>
      <c r="I119" s="189" t="str">
        <f>Nagypáli!I44</f>
        <v>Nagypáli</v>
      </c>
      <c r="J119" s="190">
        <f>Nagypáli!J44</f>
        <v>1255</v>
      </c>
      <c r="K119" s="190"/>
      <c r="L119" s="221">
        <f>Nagypáli!L44</f>
        <v>43586</v>
      </c>
      <c r="M119" s="221">
        <f>Nagypáli!M44</f>
        <v>43830</v>
      </c>
      <c r="N119" s="190" t="str">
        <f>Nagypáli!N44</f>
        <v>rövid</v>
      </c>
      <c r="O119" s="50">
        <f>Nagypáli!O44</f>
        <v>1255</v>
      </c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119" customFormat="1" ht="90" x14ac:dyDescent="0.25">
      <c r="A120" s="87">
        <v>18</v>
      </c>
      <c r="B120" s="189"/>
      <c r="C120" s="215" t="str">
        <f>Babosdöbréte!C44</f>
        <v>Babosdöbréte</v>
      </c>
      <c r="D120" s="215" t="str">
        <f>Babosdöbréte!D44</f>
        <v>tartalékkeret képzése rekonstrukcióhoz</v>
      </c>
      <c r="E120" s="215" t="str">
        <f>Babosdöbréte!E44</f>
        <v xml:space="preserve">A vezeték állapota anyaga, kora, minősége miatt nem megfelelő, elavult. </v>
      </c>
      <c r="F120" s="215" t="str">
        <f>Babosdöbréte!F44</f>
        <v>A vezeték elavult műszaki állapota miatt gyakoriak a csőtörések.</v>
      </c>
      <c r="G120" s="215" t="str">
        <f>Babosdöbréte!G44</f>
        <v>A vízvezeték kiváltás a vízigények figyelembevételével megfelelő átmérőjű és anyagú hálózatot kapunk.</v>
      </c>
      <c r="H120" s="189"/>
      <c r="I120" s="189" t="str">
        <f>Babosdöbréte!I44</f>
        <v>Babosdöbréte</v>
      </c>
      <c r="J120" s="190">
        <f>Babosdöbréte!J44</f>
        <v>778</v>
      </c>
      <c r="K120" s="190"/>
      <c r="L120" s="221">
        <f>Babosdöbréte!L44</f>
        <v>43466</v>
      </c>
      <c r="M120" s="221">
        <f>Babosdöbréte!M44</f>
        <v>43830</v>
      </c>
      <c r="N120" s="220" t="str">
        <f>Babosdöbréte!N44</f>
        <v>rövid</v>
      </c>
      <c r="O120" s="50">
        <f>Babosdöbréte!O44</f>
        <v>778</v>
      </c>
      <c r="P120" s="37"/>
      <c r="Q120" s="149"/>
      <c r="R120" s="149"/>
      <c r="S120" s="149"/>
      <c r="T120" s="150"/>
      <c r="U120" s="150"/>
      <c r="V120" s="150"/>
      <c r="W120" s="150"/>
      <c r="X120" s="150"/>
      <c r="Y120" s="150"/>
      <c r="Z120" s="150"/>
      <c r="AA120" s="150"/>
      <c r="AB120" s="150"/>
      <c r="AC120" s="151"/>
    </row>
    <row r="121" spans="1:29" s="91" customFormat="1" ht="90" x14ac:dyDescent="0.25">
      <c r="A121" s="87">
        <v>19</v>
      </c>
      <c r="B121" s="215"/>
      <c r="C121" s="215" t="str">
        <f>Becsvölgye!C44</f>
        <v>Becsölgye</v>
      </c>
      <c r="D121" s="215" t="str">
        <f>Becsvölgye!D44</f>
        <v>tartalékkeret képzése rekonstrukcióra</v>
      </c>
      <c r="E121" s="215" t="str">
        <f>Becsvölgye!E44</f>
        <v xml:space="preserve">A vezeték állapota anyaga, kora, minősége miatt nem megfelelő, elavult. </v>
      </c>
      <c r="F121" s="215" t="str">
        <f>Becsvölgye!F44</f>
        <v>A vezeték elavult műszaki állapota miatt gyakoriak a csőtörések</v>
      </c>
      <c r="G121" s="215" t="str">
        <f>Becsvölgye!G44</f>
        <v>A vízvezeték kiváltás, a vízigények figyelembevételével megfelelő átmérőjű és anyagú hálózatot kapunk.</v>
      </c>
      <c r="H121" s="215"/>
      <c r="I121" s="189" t="str">
        <f>Becsvölgye!I44</f>
        <v>Becsvölgye</v>
      </c>
      <c r="J121" s="190">
        <f>Becsvölgye!J44</f>
        <v>1657</v>
      </c>
      <c r="K121" s="190"/>
      <c r="L121" s="221">
        <f>Becsvölgye!L44</f>
        <v>43466</v>
      </c>
      <c r="M121" s="221">
        <f>Becsvölgye!M44</f>
        <v>43830</v>
      </c>
      <c r="N121" s="220" t="str">
        <f>Becsvölgye!N44</f>
        <v>rövid</v>
      </c>
      <c r="O121" s="1">
        <f>Becsvölgye!O44</f>
        <v>1657</v>
      </c>
      <c r="P121" s="2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91" customFormat="1" ht="90" x14ac:dyDescent="0.25">
      <c r="A122" s="87">
        <v>20</v>
      </c>
      <c r="B122" s="215"/>
      <c r="C122" s="215" t="str">
        <f>Bocfölde!C44</f>
        <v>Bocfölde</v>
      </c>
      <c r="D122" s="215" t="str">
        <f>Bocfölde!D44</f>
        <v>tartalékkeret képzése rekonstrukcióhoz</v>
      </c>
      <c r="E122" s="215" t="str">
        <f>Bocfölde!E44</f>
        <v xml:space="preserve">A vezeték állapota anyaga, kora, minősége miatt nem megfelelő, elavult. </v>
      </c>
      <c r="F122" s="215" t="str">
        <f>Bocfölde!F44</f>
        <v>A vezeték elavult műszaki állapota miatt gyakoriak a csőtörések.</v>
      </c>
      <c r="G122" s="215" t="str">
        <f>Bocfölde!G44</f>
        <v>A vízvezeték kiváltás a vízigények figyelembevételével megfelelő átmérőjű és anyagú hálózatot kapunk.</v>
      </c>
      <c r="H122" s="215"/>
      <c r="I122" s="189" t="str">
        <f>Bocfölde!I44</f>
        <v>Bocfölde</v>
      </c>
      <c r="J122" s="190">
        <f>Bocfölde!J44</f>
        <v>3001</v>
      </c>
      <c r="K122" s="190"/>
      <c r="L122" s="221">
        <f>Bocfölde!L44</f>
        <v>43466</v>
      </c>
      <c r="M122" s="221">
        <f>Bocfölde!M44</f>
        <v>43830</v>
      </c>
      <c r="N122" s="190" t="str">
        <f>Bocfölde!N44</f>
        <v>rövid</v>
      </c>
      <c r="O122" s="1">
        <f>Bocfölde!O44</f>
        <v>3001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91" customFormat="1" ht="90" x14ac:dyDescent="0.25">
      <c r="A123" s="87">
        <v>21</v>
      </c>
      <c r="B123" s="215"/>
      <c r="C123" s="215" t="str">
        <f>Boncodfölde!C44</f>
        <v>Boncodfölde</v>
      </c>
      <c r="D123" s="215" t="str">
        <f>Boncodfölde!D44</f>
        <v>tartalékkeret képzése rekonstrukcióra</v>
      </c>
      <c r="E123" s="215" t="str">
        <f>Boncodfölde!E44</f>
        <v xml:space="preserve">A vezeték állapota anyaga, kora, minősége miatt nem megfelelő, elavult. </v>
      </c>
      <c r="F123" s="215" t="str">
        <f>Boncodfölde!F44</f>
        <v xml:space="preserve">A bekötővezeték anyaga vízbiztonsági kockázatot rejt magában, illetve nagyobb a valószínűsége a meghibásodásnak. </v>
      </c>
      <c r="G123" s="215" t="str">
        <f>Boncodfölde!G44</f>
        <v>A vízvezeték kiváltás, a vízigények figyelembevételével megfelelő átmérőjű és anyagú hálózatot kapunk.</v>
      </c>
      <c r="H123" s="215"/>
      <c r="I123" s="189" t="str">
        <f>Boncodfölde!I44</f>
        <v>Boncodfölde</v>
      </c>
      <c r="J123" s="190">
        <f>Boncodfölde!J44</f>
        <v>1298</v>
      </c>
      <c r="K123" s="190"/>
      <c r="L123" s="221">
        <f>Boncodfölde!L44</f>
        <v>43556</v>
      </c>
      <c r="M123" s="221">
        <f>Boncodfölde!M44</f>
        <v>43830</v>
      </c>
      <c r="N123" s="190" t="str">
        <f>Boncodfölde!N44</f>
        <v>rövid</v>
      </c>
      <c r="O123" s="1">
        <f>Boncodfölde!O44</f>
        <v>1298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145" customFormat="1" ht="90" x14ac:dyDescent="0.25">
      <c r="A124" s="87">
        <v>22</v>
      </c>
      <c r="B124" s="215"/>
      <c r="C124" s="215" t="str">
        <f>Böde!C44</f>
        <v>Böde</v>
      </c>
      <c r="D124" s="215" t="str">
        <f>Böde!D44</f>
        <v>tartalékkeret képzése rekonstrukcióhoz</v>
      </c>
      <c r="E124" s="215" t="str">
        <f>Böde!E44</f>
        <v xml:space="preserve">A vezeték állapota anyaga, kora, minősége miatt nem megfelelő, elavult. </v>
      </c>
      <c r="F124" s="215" t="str">
        <f>Böde!F44</f>
        <v>A vezeték elavult műszaki állapota miatt gyakoriak a csőtörések.</v>
      </c>
      <c r="G124" s="215" t="str">
        <f>Böde!G44</f>
        <v>A vízvezeték kiváltás a vízigények figyelembevételével megfelelő átmérőjű és anyagú hálózatot kapunk.</v>
      </c>
      <c r="H124" s="189"/>
      <c r="I124" s="189" t="str">
        <f>Böde!I44</f>
        <v>Böde</v>
      </c>
      <c r="J124" s="190">
        <f>Böde!J44</f>
        <v>348</v>
      </c>
      <c r="K124" s="190"/>
      <c r="L124" s="221">
        <f>Böde!L44</f>
        <v>43466</v>
      </c>
      <c r="M124" s="221">
        <f>Böde!M44</f>
        <v>43830</v>
      </c>
      <c r="N124" s="190" t="str">
        <f>Böde!N44</f>
        <v>rövid</v>
      </c>
      <c r="O124" s="47">
        <f>Böde!O44</f>
        <v>348</v>
      </c>
      <c r="P124" s="37"/>
      <c r="Q124" s="37"/>
      <c r="R124" s="37"/>
      <c r="S124" s="37"/>
      <c r="T124" s="48"/>
      <c r="U124" s="48"/>
      <c r="V124" s="48"/>
      <c r="W124" s="48"/>
      <c r="X124" s="48"/>
      <c r="Y124" s="48"/>
      <c r="Z124" s="48"/>
      <c r="AA124" s="48"/>
      <c r="AB124" s="48"/>
      <c r="AC124" s="49"/>
    </row>
    <row r="125" spans="1:29" s="145" customFormat="1" ht="90" x14ac:dyDescent="0.25">
      <c r="A125" s="87">
        <v>23</v>
      </c>
      <c r="B125" s="215"/>
      <c r="C125" s="215" t="str">
        <f>Csatár!C44</f>
        <v>Csatár</v>
      </c>
      <c r="D125" s="215" t="str">
        <f>Csatár!D44</f>
        <v>tartalékkeret képzése rekonstrukcióhoz</v>
      </c>
      <c r="E125" s="215" t="str">
        <f>Csatár!E44</f>
        <v xml:space="preserve">A vezeték állapota anyaga, kora, minősége miatt nem megfelelő, elavult. </v>
      </c>
      <c r="F125" s="215" t="str">
        <f>Csatár!F44</f>
        <v>A vezeték elavult műszaki állapota miatt gyakoriak a csőtörések.</v>
      </c>
      <c r="G125" s="215" t="str">
        <f>Csatár!G44</f>
        <v>A vízvezeték kiváltás a vízigények figyelembevételével megfelelő átmérőjű és anyagú hálózatot kapunk.</v>
      </c>
      <c r="H125" s="215"/>
      <c r="I125" s="189" t="str">
        <f>Csatár!I44</f>
        <v>Csatár</v>
      </c>
      <c r="J125" s="190">
        <f>Csatár!J44</f>
        <v>914</v>
      </c>
      <c r="K125" s="190"/>
      <c r="L125" s="221">
        <f>Csatár!L44</f>
        <v>43466</v>
      </c>
      <c r="M125" s="221">
        <f>Csatár!M44</f>
        <v>43830</v>
      </c>
      <c r="N125" s="190" t="str">
        <f>Csatár!N44</f>
        <v>rövid</v>
      </c>
      <c r="O125" s="47">
        <f>Csatár!O44</f>
        <v>914</v>
      </c>
      <c r="P125" s="37"/>
      <c r="Q125" s="37"/>
      <c r="R125" s="37"/>
      <c r="S125" s="37"/>
      <c r="T125" s="48"/>
      <c r="U125" s="48"/>
      <c r="V125" s="48"/>
      <c r="W125" s="48"/>
      <c r="X125" s="48"/>
      <c r="Y125" s="48"/>
      <c r="Z125" s="48"/>
      <c r="AA125" s="48"/>
      <c r="AB125" s="48"/>
      <c r="AC125" s="49"/>
    </row>
    <row r="126" spans="1:29" s="91" customFormat="1" ht="90" x14ac:dyDescent="0.25">
      <c r="A126" s="87">
        <v>24</v>
      </c>
      <c r="B126" s="215"/>
      <c r="C126" s="215" t="str">
        <f>Csonkahegyhát!C44</f>
        <v>Csonkahegyhát</v>
      </c>
      <c r="D126" s="215" t="str">
        <f>Csonkahegyhát!D44</f>
        <v>tartalékkeret képzése rekonstrukcióra</v>
      </c>
      <c r="E126" s="215" t="str">
        <f>Csonkahegyhát!E44</f>
        <v xml:space="preserve">A vezeték állapota anyaga, kora, minősége miatt nem megfelelő, elavult. </v>
      </c>
      <c r="F126" s="215" t="str">
        <f>Csonkahegyhát!F44</f>
        <v xml:space="preserve">A bekötővezeték anyaga vízbiztonsági kockázatot rejt magában, illetve nagyobb a valószínűsége a meghibásodásnak. </v>
      </c>
      <c r="G126" s="215" t="str">
        <f>Csonkahegyhát!G44</f>
        <v>A vízvezeték kiváltás, a vízigények figyelembevételével megfelelő átmérőjű és anyagú hálózatot kapunk.</v>
      </c>
      <c r="H126" s="215"/>
      <c r="I126" s="189" t="str">
        <f>Csonkahegyhát!I44</f>
        <v>Csonkahegyhát</v>
      </c>
      <c r="J126" s="190">
        <f>Csonkahegyhát!J44</f>
        <v>244</v>
      </c>
      <c r="K126" s="190"/>
      <c r="L126" s="221">
        <f>Csonkahegyhát!L44</f>
        <v>43191</v>
      </c>
      <c r="M126" s="221">
        <f>Csonkahegyhát!M44</f>
        <v>43465</v>
      </c>
      <c r="N126" s="190" t="str">
        <f>Csonkahegyhát!N44</f>
        <v>rövid</v>
      </c>
      <c r="O126" s="1">
        <f>Csonkahegyhát!O44</f>
        <v>244</v>
      </c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91" customFormat="1" ht="90" x14ac:dyDescent="0.25">
      <c r="A127" s="87">
        <v>25</v>
      </c>
      <c r="B127" s="215"/>
      <c r="C127" s="215" t="str">
        <f>Dobronhegy!C44</f>
        <v>Dobronhegy</v>
      </c>
      <c r="D127" s="215" t="str">
        <f>Dobronhegy!D44</f>
        <v>tartalékkeret képzése rekonstrukcióra</v>
      </c>
      <c r="E127" s="215" t="str">
        <f>Dobronhegy!E44</f>
        <v xml:space="preserve">A vezeték állapota anyaga, kora, minősége miatt nem megfelelő, elavult. </v>
      </c>
      <c r="F127" s="215" t="str">
        <f>Dobronhegy!F44</f>
        <v xml:space="preserve">A bekötővezeték anyaga vízbiztonsági kockázatot rejt magában, illetve nagyobb a valószínűsége a meghibásodásnak. </v>
      </c>
      <c r="G127" s="215" t="str">
        <f>Dobronhegy!G44</f>
        <v>A vízvezeték kiváltás, a vízigények figyelembevételével megfelelő átmérőjű és anyagú hálózatot kapunk.</v>
      </c>
      <c r="H127" s="215"/>
      <c r="I127" s="189" t="str">
        <f>Dobronhegy!I44</f>
        <v>Dobronhegy</v>
      </c>
      <c r="J127" s="190">
        <f>Dobronhegy!J44</f>
        <v>107</v>
      </c>
      <c r="K127" s="190"/>
      <c r="L127" s="221">
        <f>Dobronhegy!L44</f>
        <v>43466</v>
      </c>
      <c r="M127" s="221">
        <f>Dobronhegy!M44</f>
        <v>43830</v>
      </c>
      <c r="N127" s="190" t="str">
        <f>Dobronhegy!N44</f>
        <v>rövid</v>
      </c>
      <c r="O127" s="1">
        <f>Dobronhegy!O44</f>
        <v>107</v>
      </c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145" customFormat="1" ht="90" x14ac:dyDescent="0.25">
      <c r="A128" s="87">
        <v>26</v>
      </c>
      <c r="B128" s="83"/>
      <c r="C128" s="156" t="s">
        <v>195</v>
      </c>
      <c r="D128" s="88" t="s">
        <v>100</v>
      </c>
      <c r="E128" s="46" t="s">
        <v>80</v>
      </c>
      <c r="F128" s="46" t="s">
        <v>87</v>
      </c>
      <c r="G128" s="46" t="s">
        <v>82</v>
      </c>
      <c r="H128" s="87"/>
      <c r="I128" s="189" t="s">
        <v>195</v>
      </c>
      <c r="J128" s="190">
        <f t="shared" ref="J128" si="6">SUM(O128:AC128)</f>
        <v>603</v>
      </c>
      <c r="K128" s="87"/>
      <c r="L128" s="89">
        <v>43525</v>
      </c>
      <c r="M128" s="89">
        <v>43830</v>
      </c>
      <c r="N128" s="72" t="s">
        <v>25</v>
      </c>
      <c r="O128" s="47">
        <f>Hagyárosbörönd!O44</f>
        <v>603</v>
      </c>
      <c r="P128" s="37"/>
      <c r="Q128" s="37"/>
      <c r="R128" s="37"/>
      <c r="S128" s="37"/>
      <c r="T128" s="48"/>
      <c r="U128" s="48"/>
      <c r="V128" s="48"/>
      <c r="W128" s="48"/>
      <c r="X128" s="48"/>
      <c r="Y128" s="48"/>
      <c r="Z128" s="48"/>
      <c r="AA128" s="48"/>
      <c r="AB128" s="48"/>
      <c r="AC128" s="49"/>
    </row>
    <row r="129" spans="1:29" s="145" customFormat="1" ht="90" x14ac:dyDescent="0.25">
      <c r="A129" s="87">
        <v>27</v>
      </c>
      <c r="B129" s="215"/>
      <c r="C129" s="215" t="str">
        <f>Hottó!C44</f>
        <v>Hottó</v>
      </c>
      <c r="D129" s="215" t="str">
        <f>Hottó!D44</f>
        <v>tartalékkeret képzése rekonstrukcióhoz</v>
      </c>
      <c r="E129" s="215" t="str">
        <f>Hottó!E44</f>
        <v xml:space="preserve">A vezeték állapota anyaga, kora, minősége miatt nem megfelelő, elavult. </v>
      </c>
      <c r="F129" s="215" t="str">
        <f>Hottó!F44</f>
        <v>A vezeték elavult műszaki állapota miatt gyakoriak a csőtörések.</v>
      </c>
      <c r="G129" s="215" t="str">
        <f>Hottó!G44</f>
        <v>A vízvezeték kiváltás a vízigények figyelembevételével megfelelő átmérőjű és anyagú hálózatot kapunk.</v>
      </c>
      <c r="H129" s="215"/>
      <c r="I129" s="189" t="str">
        <f>Hottó!I44</f>
        <v>Hottó</v>
      </c>
      <c r="J129" s="190">
        <f>SUM(O129:AC129)</f>
        <v>548</v>
      </c>
      <c r="K129" s="190"/>
      <c r="L129" s="221">
        <f>Hottó!L44</f>
        <v>43466</v>
      </c>
      <c r="M129" s="221">
        <f>Hottó!M44</f>
        <v>43830</v>
      </c>
      <c r="N129" s="190" t="str">
        <f>Hottó!N44</f>
        <v>rövid</v>
      </c>
      <c r="O129" s="47">
        <f>Hottó!O44</f>
        <v>548</v>
      </c>
      <c r="P129" s="37"/>
      <c r="Q129" s="37"/>
      <c r="R129" s="37"/>
      <c r="S129" s="37"/>
      <c r="T129" s="48"/>
      <c r="U129" s="48"/>
      <c r="V129" s="48"/>
      <c r="W129" s="48"/>
      <c r="X129" s="48"/>
      <c r="Y129" s="48"/>
      <c r="Z129" s="48"/>
      <c r="AA129" s="48"/>
      <c r="AB129" s="48"/>
      <c r="AC129" s="49"/>
    </row>
    <row r="130" spans="1:29" s="145" customFormat="1" ht="90" x14ac:dyDescent="0.25">
      <c r="A130" s="87">
        <v>28</v>
      </c>
      <c r="B130" s="83"/>
      <c r="C130" s="156" t="s">
        <v>200</v>
      </c>
      <c r="D130" s="88" t="s">
        <v>100</v>
      </c>
      <c r="E130" s="46" t="s">
        <v>80</v>
      </c>
      <c r="F130" s="46" t="s">
        <v>87</v>
      </c>
      <c r="G130" s="46" t="s">
        <v>82</v>
      </c>
      <c r="H130" s="87"/>
      <c r="I130" s="189" t="s">
        <v>200</v>
      </c>
      <c r="J130" s="190">
        <f t="shared" ref="J130" si="7">SUM(O130:AC130)</f>
        <v>522</v>
      </c>
      <c r="K130" s="87"/>
      <c r="L130" s="89">
        <v>43525</v>
      </c>
      <c r="M130" s="89">
        <v>43830</v>
      </c>
      <c r="N130" s="72" t="s">
        <v>25</v>
      </c>
      <c r="O130" s="47">
        <f>Kávás!O44</f>
        <v>522</v>
      </c>
      <c r="P130" s="37"/>
      <c r="Q130" s="37"/>
      <c r="R130" s="37"/>
      <c r="S130" s="37"/>
      <c r="T130" s="48"/>
      <c r="U130" s="48"/>
      <c r="V130" s="48"/>
      <c r="W130" s="48"/>
      <c r="X130" s="48"/>
      <c r="Y130" s="48"/>
      <c r="Z130" s="48"/>
      <c r="AA130" s="48"/>
      <c r="AB130" s="48"/>
      <c r="AC130" s="49"/>
    </row>
    <row r="131" spans="1:29" s="145" customFormat="1" ht="90" x14ac:dyDescent="0.25">
      <c r="A131" s="87">
        <v>29</v>
      </c>
      <c r="B131" s="215"/>
      <c r="C131" s="215" t="str">
        <f>Kiskutas!C44</f>
        <v>Kiskutas</v>
      </c>
      <c r="D131" s="215" t="str">
        <f>Kiskutas!D44</f>
        <v>tartalékkeret képzése rekonstrukcióhoz</v>
      </c>
      <c r="E131" s="215" t="str">
        <f>Kiskutas!E44</f>
        <v xml:space="preserve">A vezeték állapota anyaga, kora, minősége miatt nem megfelelő, elavult. </v>
      </c>
      <c r="F131" s="215" t="str">
        <f>Kiskutas!F44</f>
        <v>A vezeték elavult műszaki állapota miatt gyakoriak a csőtörések.</v>
      </c>
      <c r="G131" s="215" t="str">
        <f>Kiskutas!G44</f>
        <v>A vízvezeték kiváltás a vízigények figyelembevételével megfelelő átmérőjű és anyagú hálózatot kapunk.</v>
      </c>
      <c r="H131" s="215"/>
      <c r="I131" s="189" t="str">
        <f>Kiskutas!I44</f>
        <v>Kiskutas</v>
      </c>
      <c r="J131" s="190">
        <f>Kiskutas!J44</f>
        <v>365</v>
      </c>
      <c r="K131" s="190"/>
      <c r="L131" s="221">
        <f>Kiskutas!L44</f>
        <v>43525</v>
      </c>
      <c r="M131" s="221">
        <f>Kiskutas!M44</f>
        <v>43830</v>
      </c>
      <c r="N131" s="190" t="str">
        <f>Kiskutas!N44</f>
        <v>rövid</v>
      </c>
      <c r="O131" s="47">
        <f>Kiskutas!O44</f>
        <v>365</v>
      </c>
      <c r="P131" s="37"/>
      <c r="Q131" s="37"/>
      <c r="R131" s="37"/>
      <c r="S131" s="37"/>
      <c r="T131" s="48"/>
      <c r="U131" s="48"/>
      <c r="V131" s="48"/>
      <c r="W131" s="48"/>
      <c r="X131" s="48"/>
      <c r="Y131" s="48"/>
      <c r="Z131" s="48"/>
      <c r="AA131" s="48"/>
      <c r="AB131" s="48"/>
      <c r="AC131" s="49"/>
    </row>
    <row r="132" spans="1:29" s="91" customFormat="1" ht="90" x14ac:dyDescent="0.25">
      <c r="A132" s="87">
        <v>30</v>
      </c>
      <c r="B132" s="215"/>
      <c r="C132" s="215" t="str">
        <f>Kustánszeg!C44</f>
        <v>Kustánszeg</v>
      </c>
      <c r="D132" s="215" t="str">
        <f>Kustánszeg!D44</f>
        <v>tartalékkeret képzése rekonstrukcióhoz</v>
      </c>
      <c r="E132" s="215" t="str">
        <f>Kustánszeg!E44</f>
        <v>A vezeték állapota anyaga, kora, minősége miatt nem megfelelő, elavult.</v>
      </c>
      <c r="F132" s="215" t="str">
        <f>Kustánszeg!F44</f>
        <v xml:space="preserve">A bekötővezeték anyaga vízbiztonsági kockázatot rejt magában, illetve nagyobb a valószínűsége a meghibásodásnak. </v>
      </c>
      <c r="G132" s="215" t="str">
        <f>Kustánszeg!G44</f>
        <v>A vízvezeték kiváltás, a vízigények figyelembevételével megfelelő átmérőjű és anyagú hálózatot kapunk.</v>
      </c>
      <c r="H132" s="215"/>
      <c r="I132" s="189" t="str">
        <f>Kustánszeg!I44</f>
        <v>Kustánszeg</v>
      </c>
      <c r="J132" s="190">
        <f>Kustánszeg!J44</f>
        <v>1987</v>
      </c>
      <c r="K132" s="190"/>
      <c r="L132" s="221">
        <f>Kustánszeg!L44</f>
        <v>43466</v>
      </c>
      <c r="M132" s="221">
        <f>Kustánszeg!M44</f>
        <v>43830</v>
      </c>
      <c r="N132" s="190" t="str">
        <f>Kustánszeg!N44</f>
        <v>rövid</v>
      </c>
      <c r="O132" s="1">
        <f>Kustánszeg!O44</f>
        <v>1987</v>
      </c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91" customFormat="1" ht="90" x14ac:dyDescent="0.25">
      <c r="A133" s="87">
        <v>31</v>
      </c>
      <c r="B133" s="215"/>
      <c r="C133" s="215" t="str">
        <f>Milejszeg!C44</f>
        <v>Milejszeg</v>
      </c>
      <c r="D133" s="215" t="str">
        <f>Milejszeg!D44</f>
        <v>tartalékkeret képzése rekonstrukcióhoz</v>
      </c>
      <c r="E133" s="215" t="str">
        <f>Milejszeg!E44</f>
        <v xml:space="preserve">A vezeték állapota anyaga, kora, minősége miatt nem megfelelő, elavult. </v>
      </c>
      <c r="F133" s="215" t="str">
        <f>Milejszeg!F44</f>
        <v xml:space="preserve">A bekötővezeték anyaga vízbiztonsági kockázatot rejt magában, illetve nagyobb a valószínűsége a meghibásodásnak. </v>
      </c>
      <c r="G133" s="215" t="str">
        <f>Milejszeg!G44</f>
        <v>A vízvezeték kiváltás, a vízigények figyelembevételével megfelelő átmérőjű és anyagú hálózatot kapunk.</v>
      </c>
      <c r="H133" s="215"/>
      <c r="I133" s="189" t="str">
        <f>Milejszeg!I44</f>
        <v>Milejszeg</v>
      </c>
      <c r="J133" s="190">
        <f>Milejszeg!J44</f>
        <v>268</v>
      </c>
      <c r="K133" s="190"/>
      <c r="L133" s="221">
        <f>Milejszeg!L44</f>
        <v>43466</v>
      </c>
      <c r="M133" s="221">
        <f>Milejszeg!M44</f>
        <v>43830</v>
      </c>
      <c r="N133" s="190" t="str">
        <f>Milejszeg!N44</f>
        <v>rövid</v>
      </c>
      <c r="O133" s="1">
        <f>Milejszeg!O44</f>
        <v>268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145" customFormat="1" ht="90" x14ac:dyDescent="0.25">
      <c r="A134" s="87">
        <v>32</v>
      </c>
      <c r="B134" s="215"/>
      <c r="C134" s="215" t="str">
        <f>Nagykutas!C44</f>
        <v>Nagykutas</v>
      </c>
      <c r="D134" s="215" t="str">
        <f>Nagykutas!D44</f>
        <v>tartalékkeret képzése rekonstrukcióhoz</v>
      </c>
      <c r="E134" s="215" t="str">
        <f>Nagykutas!E44</f>
        <v xml:space="preserve">A vezeték állapota anyaga, kora, minősége miatt nem megfelelő, elavult. </v>
      </c>
      <c r="F134" s="215" t="str">
        <f>Nagykutas!F44</f>
        <v>A vezeték elavult műszaki állapota miatt gyakoriak a csőtörések.</v>
      </c>
      <c r="G134" s="215" t="str">
        <f>Nagykutas!G44</f>
        <v>A vízvezeték kiváltás a vízigények figyelembevételével megfelelő átmérőjű és anyagú hálózatot kapunk.</v>
      </c>
      <c r="H134" s="215"/>
      <c r="I134" s="189" t="str">
        <f>Nagykutas!I44</f>
        <v>Nagykutas</v>
      </c>
      <c r="J134" s="190">
        <f>Nagykutas!J44</f>
        <v>708</v>
      </c>
      <c r="K134" s="190"/>
      <c r="L134" s="221">
        <f>Nagykutas!L44</f>
        <v>43466</v>
      </c>
      <c r="M134" s="221">
        <f>Nagykutas!M44</f>
        <v>43830</v>
      </c>
      <c r="N134" s="190" t="str">
        <f>Nagykutas!N44</f>
        <v>rövid</v>
      </c>
      <c r="O134" s="47">
        <f>Nagykutas!O44</f>
        <v>708</v>
      </c>
      <c r="P134" s="37"/>
      <c r="Q134" s="37"/>
      <c r="R134" s="37"/>
      <c r="S134" s="37"/>
      <c r="T134" s="48"/>
      <c r="U134" s="48"/>
      <c r="V134" s="48"/>
      <c r="W134" s="48"/>
      <c r="X134" s="48"/>
      <c r="Y134" s="48"/>
      <c r="Z134" s="48"/>
      <c r="AA134" s="48"/>
      <c r="AB134" s="48"/>
      <c r="AC134" s="49"/>
    </row>
    <row r="135" spans="1:29" s="91" customFormat="1" ht="90" x14ac:dyDescent="0.25">
      <c r="A135" s="87">
        <v>33</v>
      </c>
      <c r="B135" s="215"/>
      <c r="C135" s="215" t="str">
        <f>Németfalu!C44</f>
        <v>Németfalu</v>
      </c>
      <c r="D135" s="215" t="str">
        <f>Németfalu!D44</f>
        <v>tartalékkeret képzése rekonstrukcióhoz</v>
      </c>
      <c r="E135" s="215" t="str">
        <f>Németfalu!E44</f>
        <v xml:space="preserve">A vezeték állapota anyaga, kora, minősége miatt nem megfelelő, elavult. </v>
      </c>
      <c r="F135" s="215" t="str">
        <f>Németfalu!F44</f>
        <v xml:space="preserve">A bekötővezeték anyaga vízbiztonsági kockázatot rejt magában, illetve nagyobb a valószínűsége a meghibásodásnak. </v>
      </c>
      <c r="G135" s="215" t="str">
        <f>Németfalu!G44</f>
        <v>A vízvezeték kiváltás, a vízigények figyelembevételével megfelelő átmérőjű és anyagú hálózatot kapunk.</v>
      </c>
      <c r="H135" s="215"/>
      <c r="I135" s="189" t="str">
        <f>Németfalu!I44</f>
        <v>Németfalu</v>
      </c>
      <c r="J135" s="190">
        <f>Németfalu!J44</f>
        <v>175</v>
      </c>
      <c r="K135" s="190"/>
      <c r="L135" s="221">
        <f>Németfalu!L44</f>
        <v>43556</v>
      </c>
      <c r="M135" s="221">
        <f>Németfalu!M44</f>
        <v>43830</v>
      </c>
      <c r="N135" s="190" t="str">
        <f>Németfalu!N44</f>
        <v>rövid</v>
      </c>
      <c r="O135" s="1">
        <f>Németfalu!O44</f>
        <v>175</v>
      </c>
      <c r="P135" s="2"/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91" customFormat="1" ht="90" x14ac:dyDescent="0.25">
      <c r="A136" s="87">
        <v>34</v>
      </c>
      <c r="B136" s="215"/>
      <c r="C136" s="215" t="str">
        <f>Pálfiszeg!C44</f>
        <v>Pálfiszeg</v>
      </c>
      <c r="D136" s="215" t="str">
        <f>Pálfiszeg!D44</f>
        <v>tartalékkeret képzése rekonstrukcióhoz</v>
      </c>
      <c r="E136" s="215" t="str">
        <f>Pálfiszeg!E44</f>
        <v xml:space="preserve">A vezeték állapota anyaga, kora, minősége miatt nem megfelelő, elavult. </v>
      </c>
      <c r="F136" s="215" t="str">
        <f>Pálfiszeg!F44</f>
        <v xml:space="preserve">A bekötővezeték anyaga vízbiztonsági kockázatot rejt magában, illetve nagyobb a valószínűsége a meghibásodásnak. </v>
      </c>
      <c r="G136" s="215" t="str">
        <f>Pálfiszeg!G44</f>
        <v>A vízvezeték kiváltás, a vízigények figyelembevételével megfelelő átmérőjű és anyagú hálózatot kapunk.</v>
      </c>
      <c r="H136" s="215"/>
      <c r="I136" s="189" t="str">
        <f>Pálfiszeg!I44</f>
        <v>Pálfiszeg</v>
      </c>
      <c r="J136" s="190">
        <f>Pálfiszeg!J44</f>
        <v>128</v>
      </c>
      <c r="K136" s="190"/>
      <c r="L136" s="221">
        <f>Pálfiszeg!L44</f>
        <v>43556</v>
      </c>
      <c r="M136" s="221">
        <f>Pálfiszeg!M44</f>
        <v>43830</v>
      </c>
      <c r="N136" s="190" t="str">
        <f>Pálfiszeg!N44</f>
        <v>rövid</v>
      </c>
      <c r="O136" s="1">
        <f>Pálfiszeg!O44</f>
        <v>128</v>
      </c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145" customFormat="1" ht="90" x14ac:dyDescent="0.25">
      <c r="A137" s="87">
        <v>35</v>
      </c>
      <c r="B137" s="215"/>
      <c r="C137" s="215" t="str">
        <f>Sárhida!C44</f>
        <v>Sárhida</v>
      </c>
      <c r="D137" s="215" t="str">
        <f>Sárhida!D44</f>
        <v>tartalékkeret képzése rekonstrukcióhoz</v>
      </c>
      <c r="E137" s="215" t="str">
        <f>Sárhida!E44</f>
        <v xml:space="preserve">A vezeték állapota anyaga, kora, minősége miatt nem megfelelő, elavult. </v>
      </c>
      <c r="F137" s="215" t="str">
        <f>Sárhida!F44</f>
        <v>A bekötővezeték anyaga vízbiztonsági kockázatot rejt magában, illetve nagyobb a valószínűsége a meghibásodásnak.</v>
      </c>
      <c r="G137" s="215" t="str">
        <f>Sárhida!G44</f>
        <v>A vízvezeték kiváltás a vízigények figyelembevételével megfelelő átmérőjű és anyagú hálózatot kapunk.</v>
      </c>
      <c r="H137" s="215"/>
      <c r="I137" s="189" t="str">
        <f>Sárhida!I44</f>
        <v>Sárhida</v>
      </c>
      <c r="J137" s="189">
        <f>Sárhida!J44</f>
        <v>706</v>
      </c>
      <c r="K137" s="190"/>
      <c r="L137" s="221">
        <f>Sárhida!L44</f>
        <v>43101</v>
      </c>
      <c r="M137" s="221">
        <f>Sárhida!M44</f>
        <v>43465</v>
      </c>
      <c r="N137" s="190" t="str">
        <f>Sárhida!N44</f>
        <v>rövid</v>
      </c>
      <c r="O137" s="47">
        <f>Sárhida!O44</f>
        <v>706</v>
      </c>
      <c r="P137" s="37"/>
      <c r="Q137" s="37"/>
      <c r="R137" s="37"/>
      <c r="S137" s="37"/>
      <c r="T137" s="48"/>
      <c r="U137" s="48"/>
      <c r="V137" s="48"/>
      <c r="W137" s="48"/>
      <c r="X137" s="48"/>
      <c r="Y137" s="48"/>
      <c r="Z137" s="48"/>
      <c r="AA137" s="48"/>
      <c r="AB137" s="48"/>
      <c r="AC137" s="49"/>
    </row>
    <row r="138" spans="1:29" s="145" customFormat="1" ht="90" x14ac:dyDescent="0.25">
      <c r="A138" s="87">
        <v>36</v>
      </c>
      <c r="B138" s="215"/>
      <c r="C138" s="215" t="str">
        <f>Teskánd!C44</f>
        <v>Teskánd</v>
      </c>
      <c r="D138" s="215" t="str">
        <f>Teskánd!D44</f>
        <v>tartalékkeret képzése rekonstrukcióhoz</v>
      </c>
      <c r="E138" s="215" t="str">
        <f>Teskánd!E44</f>
        <v xml:space="preserve">A szerelvény állapota anyaga, kora, minősége miatt nem megfelelő, elavult. </v>
      </c>
      <c r="F138" s="215" t="str">
        <f>Teskánd!F44</f>
        <v>A szerelvény elavult műszaki állapota miatt gyakoriak a csőtörések.</v>
      </c>
      <c r="G138" s="215" t="str">
        <f>Teskánd!G44</f>
        <v>A szerelvény kiváltás a vízigények figyelembevételével megfelelő átmérőjű és anyagú hálózatot kapunk.</v>
      </c>
      <c r="H138" s="215"/>
      <c r="I138" s="189" t="str">
        <f>Teskánd!I44</f>
        <v>Teskánd</v>
      </c>
      <c r="J138" s="190">
        <f>Teskánd!J44</f>
        <v>2074</v>
      </c>
      <c r="K138" s="190"/>
      <c r="L138" s="221">
        <f>Teskánd!L44</f>
        <v>43466</v>
      </c>
      <c r="M138" s="221">
        <f>Teskánd!M44</f>
        <v>43830</v>
      </c>
      <c r="N138" s="190" t="str">
        <f>Teskánd!N44</f>
        <v>rövid</v>
      </c>
      <c r="O138" s="47">
        <f>Teskánd!O44</f>
        <v>2074</v>
      </c>
      <c r="P138" s="37"/>
      <c r="Q138" s="37"/>
      <c r="R138" s="37"/>
      <c r="S138" s="37"/>
      <c r="T138" s="48"/>
      <c r="U138" s="48"/>
      <c r="V138" s="48"/>
      <c r="W138" s="48"/>
      <c r="X138" s="48"/>
      <c r="Y138" s="48"/>
      <c r="Z138" s="48"/>
      <c r="AA138" s="48"/>
      <c r="AB138" s="48"/>
      <c r="AC138" s="49"/>
    </row>
    <row r="139" spans="1:29" s="91" customFormat="1" ht="90" x14ac:dyDescent="0.25">
      <c r="A139" s="87">
        <v>37</v>
      </c>
      <c r="B139" s="215"/>
      <c r="C139" s="215" t="str">
        <f>Zalaszentgyörgy!C44</f>
        <v>Zalaszentgyörgy</v>
      </c>
      <c r="D139" s="215" t="str">
        <f>Zalaszentgyörgy!D44</f>
        <v>tartalékkeret képzése rekonstrukcióhoz</v>
      </c>
      <c r="E139" s="215" t="str">
        <f>Zalaszentgyörgy!E44</f>
        <v xml:space="preserve">A vezeték állapota anyaga, kora, minősége miatt nem megfelelő, elavult. </v>
      </c>
      <c r="F139" s="215" t="str">
        <f>Zalaszentgyörgy!F44</f>
        <v xml:space="preserve">A bekötővezeték anyaga vízbiztonsági kockázatot rejt magában, illetve nagyobb a valószínűsége a meghibásodásnak. </v>
      </c>
      <c r="G139" s="215" t="str">
        <f>Zalaszentgyörgy!G44</f>
        <v>A vízvezeték kiváltás, a vízigények figyelembevételével megfelelő átmérőjű és anyagú hálózatot kapunk.</v>
      </c>
      <c r="H139" s="215"/>
      <c r="I139" s="189" t="str">
        <f>Zalaszentgyörgy!I44</f>
        <v>Zalaszentgyörgy</v>
      </c>
      <c r="J139" s="190">
        <f>Zalaszentgyörgy!J44</f>
        <v>731</v>
      </c>
      <c r="K139" s="190"/>
      <c r="L139" s="221">
        <f>Zalaszentgyörgy!L44</f>
        <v>43556</v>
      </c>
      <c r="M139" s="221">
        <f>Zalaszentgyörgy!M44</f>
        <v>43830</v>
      </c>
      <c r="N139" s="190" t="str">
        <f>Zalaszentgyörgy!N44</f>
        <v>rövid</v>
      </c>
      <c r="O139" s="47">
        <f>Zalaszentgyörgy!O44</f>
        <v>731</v>
      </c>
      <c r="P139" s="2"/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91" customFormat="1" ht="105" x14ac:dyDescent="0.25">
      <c r="A140" s="212">
        <v>40</v>
      </c>
      <c r="B140" s="215"/>
      <c r="C140" s="215" t="str">
        <f>Zalaegerszeg!C89</f>
        <v>Zalaegerszeg Csertán - Landorhegyi - Űrhajós - Déryné utcák között</v>
      </c>
      <c r="D140" s="215" t="str">
        <f>Zalaegerszeg!D89</f>
        <v>ivóvízvezeték rekonstrukció (d110 1077 fm)</v>
      </c>
      <c r="E140" s="215" t="str">
        <f>Zalaegerszeg!E89</f>
        <v xml:space="preserve">A bekötővezeték anyaga vízbiztonsági kockázatot rejt magában, illetve nagyobb a valószínűsége a meghibásodásnak. </v>
      </c>
      <c r="F140" s="215" t="str">
        <f>Zalaegerszeg!F89</f>
        <v>A vízvezeték kiváltás, a vízigények figyelembevételével megfelelő átmérőjű és anyagú hálózatot kapunk.</v>
      </c>
      <c r="G140" s="215" t="str">
        <f>Zalaegerszeg!G89</f>
        <v>új kialakítású</v>
      </c>
      <c r="H140" s="215"/>
      <c r="I140" s="189" t="str">
        <f>Zalaegerszeg!I89</f>
        <v>Zalaegerszeg</v>
      </c>
      <c r="J140" s="190">
        <f>Zalaegerszeg!J89</f>
        <v>21000</v>
      </c>
      <c r="K140" s="190"/>
      <c r="L140" s="89">
        <f>Zalaegerszeg!L89</f>
        <v>43922</v>
      </c>
      <c r="M140" s="89">
        <f>Zalaegerszeg!M89</f>
        <v>44196</v>
      </c>
      <c r="N140" s="223" t="str">
        <f>Zalaegerszeg!N89</f>
        <v>közép</v>
      </c>
      <c r="O140" s="50"/>
      <c r="P140" s="2">
        <f>Zalaegerszeg!P89</f>
        <v>21000</v>
      </c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145" customFormat="1" ht="90" x14ac:dyDescent="0.25">
      <c r="A141" s="212">
        <v>41</v>
      </c>
      <c r="B141" s="215"/>
      <c r="C141" s="215" t="str">
        <f>Zalaegerszeg!C93</f>
        <v>Zalaegerszeg</v>
      </c>
      <c r="D141" s="215" t="str">
        <f>Zalaegerszeg!D93</f>
        <v>bekötővezetékek ütemezett cseréje</v>
      </c>
      <c r="E141" s="215" t="str">
        <f>Zalaegerszeg!E93</f>
        <v xml:space="preserve">A vezeték állapota anyaga, kora, minősége miatt nem megfelelő, elavult. </v>
      </c>
      <c r="F141" s="215" t="str">
        <f>Zalaegerszeg!F93</f>
        <v>A bekötővezeték anyaga vízbiztonsági kockázatot rejt magában, illetve nagyobb a valószínűsége a meghibásodásnak.</v>
      </c>
      <c r="G141" s="215" t="str">
        <f>Zalaegerszeg!G93</f>
        <v>A vízvezeték kiváltás a vízigények figyelembevételével megfelelő átmérőjű és anyagú hálózatot kapunk.</v>
      </c>
      <c r="H141" s="215"/>
      <c r="I141" s="189" t="str">
        <f>Zalaegerszeg!I93</f>
        <v>Zalaegerszeg</v>
      </c>
      <c r="J141" s="190">
        <f>Zalaegerszeg!J93</f>
        <v>32000</v>
      </c>
      <c r="K141" s="190"/>
      <c r="L141" s="221">
        <f>Zalaegerszeg!L93</f>
        <v>43831</v>
      </c>
      <c r="M141" s="221">
        <f>Zalaegerszeg!M93</f>
        <v>45291</v>
      </c>
      <c r="N141" s="190" t="str">
        <f>Zalaegerszeg!N93</f>
        <v>közép</v>
      </c>
      <c r="O141" s="47"/>
      <c r="P141" s="37">
        <f>Zalaegerszeg!P93</f>
        <v>8000</v>
      </c>
      <c r="Q141" s="37">
        <f>Zalaegerszeg!Q93</f>
        <v>8000</v>
      </c>
      <c r="R141" s="37">
        <f>Zalaegerszeg!R93</f>
        <v>8000</v>
      </c>
      <c r="S141" s="37">
        <f>Zalaegerszeg!S93</f>
        <v>8000</v>
      </c>
      <c r="T141" s="48"/>
      <c r="U141" s="48"/>
      <c r="V141" s="48"/>
      <c r="W141" s="48"/>
      <c r="X141" s="48"/>
      <c r="Y141" s="48"/>
      <c r="Z141" s="48"/>
      <c r="AA141" s="48"/>
      <c r="AB141" s="48"/>
      <c r="AC141" s="49"/>
    </row>
    <row r="142" spans="1:29" s="145" customFormat="1" ht="90" x14ac:dyDescent="0.25">
      <c r="A142" s="212">
        <v>42</v>
      </c>
      <c r="B142" s="215"/>
      <c r="C142" s="215" t="str">
        <f>Zalaegerszeg!C94</f>
        <v>Zalaegerszeg</v>
      </c>
      <c r="D142" s="215" t="str">
        <f>Zalaegerszeg!D94</f>
        <v>gerinchálózat szerelvényeinek ütemezett cseréje</v>
      </c>
      <c r="E142" s="215" t="str">
        <f>Zalaegerszeg!E94</f>
        <v xml:space="preserve">A szerelvény állapota anyaga, kora, minősége miatt nem megfelelő, elavult. </v>
      </c>
      <c r="F142" s="215" t="str">
        <f>Zalaegerszeg!F94</f>
        <v>A szerelvény elavult műszaki állapota miatt gyakoriak a csőtörések.</v>
      </c>
      <c r="G142" s="215" t="str">
        <f>Zalaegerszeg!G94</f>
        <v>A szerelvény kiváltás a vízigények figyelembevételével megfelelő átmérőjű és anyagú hálózatot kapunk.</v>
      </c>
      <c r="H142" s="215"/>
      <c r="I142" s="189" t="str">
        <f>Zalaegerszeg!I94</f>
        <v>Zalaegerszeg</v>
      </c>
      <c r="J142" s="190">
        <f>Zalaegerszeg!J94</f>
        <v>22700</v>
      </c>
      <c r="K142" s="190"/>
      <c r="L142" s="221">
        <f>Zalaegerszeg!L94</f>
        <v>43831</v>
      </c>
      <c r="M142" s="221">
        <f>Zalaegerszeg!M94</f>
        <v>45291</v>
      </c>
      <c r="N142" s="190" t="str">
        <f>Zalaegerszeg!N94</f>
        <v>közép</v>
      </c>
      <c r="O142" s="47"/>
      <c r="P142" s="37">
        <f>Zalaegerszeg!P94</f>
        <v>5675</v>
      </c>
      <c r="Q142" s="37">
        <f>Zalaegerszeg!Q94</f>
        <v>5675</v>
      </c>
      <c r="R142" s="37">
        <f>Zalaegerszeg!R94</f>
        <v>5675</v>
      </c>
      <c r="S142" s="37">
        <f>Zalaegerszeg!S94</f>
        <v>5675</v>
      </c>
      <c r="T142" s="48"/>
      <c r="U142" s="48"/>
      <c r="V142" s="48"/>
      <c r="W142" s="48"/>
      <c r="X142" s="48"/>
      <c r="Y142" s="48"/>
      <c r="Z142" s="48"/>
      <c r="AA142" s="48"/>
      <c r="AB142" s="48"/>
      <c r="AC142" s="49"/>
    </row>
    <row r="143" spans="1:29" s="145" customFormat="1" ht="90" x14ac:dyDescent="0.25">
      <c r="A143" s="212">
        <v>43</v>
      </c>
      <c r="B143" s="215"/>
      <c r="C143" s="215" t="str">
        <f>Zalaegerszeg!C95</f>
        <v>Zalaegerszeg</v>
      </c>
      <c r="D143" s="215" t="str">
        <f>Zalaegerszeg!D95</f>
        <v>ivóvízhálózat rekonstrukció</v>
      </c>
      <c r="E143" s="215" t="str">
        <f>Zalaegerszeg!E95</f>
        <v xml:space="preserve">A vezeték állapota anyaga, kora, minősége miatt nem megfelelő, elavult. </v>
      </c>
      <c r="F143" s="215" t="str">
        <f>Zalaegerszeg!F95</f>
        <v>A vezeték elavult műszaki állapota miatt gyakoriak a csőtörések.</v>
      </c>
      <c r="G143" s="215" t="str">
        <f>Zalaegerszeg!G95</f>
        <v>A vízvezeték kiváltás a vízigények figyelembevételével megfelelő átmérőjű és anyagú hálózatot kapunk.</v>
      </c>
      <c r="H143" s="215"/>
      <c r="I143" s="189" t="str">
        <f>Zalaegerszeg!I95</f>
        <v>Zalaegerszeg</v>
      </c>
      <c r="J143" s="190">
        <f>Zalaegerszeg!J95</f>
        <v>1287468</v>
      </c>
      <c r="K143" s="190"/>
      <c r="L143" s="221">
        <f>Zalaegerszeg!L95</f>
        <v>43831</v>
      </c>
      <c r="M143" s="221">
        <f>Zalaegerszeg!M95</f>
        <v>45291</v>
      </c>
      <c r="N143" s="190" t="str">
        <f>Zalaegerszeg!N95</f>
        <v>közép</v>
      </c>
      <c r="O143" s="47"/>
      <c r="P143" s="37">
        <f>Zalaegerszeg!P95</f>
        <v>321867</v>
      </c>
      <c r="Q143" s="37">
        <f>Zalaegerszeg!Q95</f>
        <v>321867</v>
      </c>
      <c r="R143" s="37">
        <f>Zalaegerszeg!R95</f>
        <v>321867</v>
      </c>
      <c r="S143" s="37">
        <f>Zalaegerszeg!S95</f>
        <v>321867</v>
      </c>
      <c r="T143" s="48"/>
      <c r="U143" s="48"/>
      <c r="V143" s="48"/>
      <c r="W143" s="48"/>
      <c r="X143" s="48"/>
      <c r="Y143" s="48"/>
      <c r="Z143" s="48"/>
      <c r="AA143" s="48"/>
      <c r="AB143" s="48"/>
      <c r="AC143" s="49"/>
    </row>
    <row r="144" spans="1:29" s="91" customFormat="1" ht="105" x14ac:dyDescent="0.25">
      <c r="A144" s="212">
        <v>44</v>
      </c>
      <c r="B144" s="215"/>
      <c r="C144" s="215" t="str">
        <f>Zalaegerszeg!C96</f>
        <v>Zalaegerszeg</v>
      </c>
      <c r="D144" s="215" t="str">
        <f>Zalaegerszeg!D96</f>
        <v>mechanikai tisztítási csomópontok kiépítése</v>
      </c>
      <c r="E144" s="215" t="str">
        <f>Zalaegerszeg!E96</f>
        <v>A meglévő szerelvényekkel korlátozott korlátozottak a hálózattisztítási lehetőségek.</v>
      </c>
      <c r="F144" s="215" t="str">
        <f>Zalaegerszeg!F96</f>
        <v>Rendszeres hálózatisztítás végrehajtása a jövőben.</v>
      </c>
      <c r="G144" s="215" t="str">
        <f>Zalaegerszeg!G96</f>
        <v>A tisztítási csomópontok kialakításával lehetőség nyílik a rendszeres hálózattisztítások elvégzésére.</v>
      </c>
      <c r="H144" s="215"/>
      <c r="I144" s="189" t="str">
        <f>Zalaegerszeg!I96</f>
        <v>Zalaegerszeg</v>
      </c>
      <c r="J144" s="190">
        <f>Zalaegerszeg!J96</f>
        <v>24000</v>
      </c>
      <c r="K144" s="190"/>
      <c r="L144" s="221">
        <f>Zalaegerszeg!L96</f>
        <v>43922</v>
      </c>
      <c r="M144" s="221">
        <f>Zalaegerszeg!M96</f>
        <v>44926</v>
      </c>
      <c r="N144" s="190" t="str">
        <f>Zalaegerszeg!N96</f>
        <v>közép</v>
      </c>
      <c r="O144" s="1"/>
      <c r="P144" s="2">
        <f>Zalaegerszeg!P96</f>
        <v>8000</v>
      </c>
      <c r="Q144" s="2">
        <f>Zalaegerszeg!Q96</f>
        <v>8000</v>
      </c>
      <c r="R144" s="2">
        <f>Zalaegerszeg!R96</f>
        <v>8000</v>
      </c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91" customFormat="1" ht="90" x14ac:dyDescent="0.25">
      <c r="A145" s="212">
        <v>45</v>
      </c>
      <c r="B145" s="215"/>
      <c r="C145" s="215" t="str">
        <f>Zalaegerszeg!C97</f>
        <v>Zalaegerszeg</v>
      </c>
      <c r="D145" s="215" t="str">
        <f>Zalaegerszeg!D97</f>
        <v>ivóvízvezeték rekonstrukcióhoz köthető tervezési feladatok</v>
      </c>
      <c r="E145" s="215" t="str">
        <f>Zalaegerszeg!E97</f>
        <v xml:space="preserve">A vezeték állapota anyaga, kora, minősége miatt nem megfelelő, elavult. </v>
      </c>
      <c r="F145" s="215" t="str">
        <f>Zalaegerszeg!F97</f>
        <v>A vezeték elavult műszaki állapota miatt gyakoriak a csőtörések.</v>
      </c>
      <c r="G145" s="215" t="str">
        <f>Zalaegerszeg!G97</f>
        <v>A vízvezeték kiváltás a vízigények figyelembevételével megfelelő átmérőjű és anyagú hálózatot kapunk.</v>
      </c>
      <c r="H145" s="215"/>
      <c r="I145" s="189" t="str">
        <f>Zalaegerszeg!I97</f>
        <v>Zalaegerszeg</v>
      </c>
      <c r="J145" s="190">
        <f>Zalaegerszeg!J97</f>
        <v>12000</v>
      </c>
      <c r="K145" s="190"/>
      <c r="L145" s="221">
        <f>Zalaegerszeg!L97</f>
        <v>43831</v>
      </c>
      <c r="M145" s="221">
        <f>Zalaegerszeg!M97</f>
        <v>45291</v>
      </c>
      <c r="N145" s="190" t="str">
        <f>Zalaegerszeg!N97</f>
        <v>közép</v>
      </c>
      <c r="O145" s="1"/>
      <c r="P145" s="2">
        <f>Zalaegerszeg!P97</f>
        <v>3000</v>
      </c>
      <c r="Q145" s="2">
        <f>Zalaegerszeg!Q97</f>
        <v>3000</v>
      </c>
      <c r="R145" s="2">
        <f>Zalaegerszeg!R97</f>
        <v>3000</v>
      </c>
      <c r="S145" s="2">
        <f>Zalaegerszeg!S97</f>
        <v>3000</v>
      </c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145" customFormat="1" ht="90" x14ac:dyDescent="0.25">
      <c r="A146" s="212">
        <v>46</v>
      </c>
      <c r="B146" s="215"/>
      <c r="C146" s="215" t="str">
        <f>Zalaegerszeg!C98</f>
        <v>Zalaegerszeg 74 - 76. út</v>
      </c>
      <c r="D146" s="215" t="str">
        <f>Zalaegerszeg!D98</f>
        <v>csomópont rekonstrukció</v>
      </c>
      <c r="E146" s="215" t="str">
        <f>Zalaegerszeg!E98</f>
        <v xml:space="preserve">A vezeték állapota anyaga, kora, minősége miatt nem megfelelő, elavult. </v>
      </c>
      <c r="F146" s="215" t="str">
        <f>Zalaegerszeg!F98</f>
        <v>A vezeték elavult műszaki állapota miatt gyakoriak a csőtörések.</v>
      </c>
      <c r="G146" s="215" t="str">
        <f>Zalaegerszeg!G98</f>
        <v>A vízvezeték kiváltás a vízigények figyelembevételével megfelelő átmérőjű és anyagú hálózatot kapunk.</v>
      </c>
      <c r="H146" s="215"/>
      <c r="I146" s="189" t="str">
        <f>Zalaegerszeg!I98</f>
        <v>Zalaegerszeg</v>
      </c>
      <c r="J146" s="190">
        <f>Zalaegerszeg!J98</f>
        <v>60000</v>
      </c>
      <c r="K146" s="190"/>
      <c r="L146" s="221">
        <f>Zalaegerszeg!L98</f>
        <v>43922</v>
      </c>
      <c r="M146" s="221">
        <f>Zalaegerszeg!M98</f>
        <v>44196</v>
      </c>
      <c r="N146" s="190" t="str">
        <f>Zalaegerszeg!N98</f>
        <v>közép</v>
      </c>
      <c r="O146" s="47"/>
      <c r="P146" s="37">
        <f>Zalaegerszeg!P98</f>
        <v>60000</v>
      </c>
      <c r="Q146" s="37"/>
      <c r="R146" s="37"/>
      <c r="S146" s="37"/>
      <c r="T146" s="48"/>
      <c r="U146" s="48"/>
      <c r="V146" s="48"/>
      <c r="W146" s="48"/>
      <c r="X146" s="48"/>
      <c r="Y146" s="48"/>
      <c r="Z146" s="48"/>
      <c r="AA146" s="48"/>
      <c r="AB146" s="48"/>
      <c r="AC146" s="49"/>
    </row>
    <row r="147" spans="1:29" s="91" customFormat="1" ht="90" x14ac:dyDescent="0.25">
      <c r="A147" s="212">
        <v>52</v>
      </c>
      <c r="B147" s="215"/>
      <c r="C147" s="215" t="str">
        <f>Bagod!C46</f>
        <v>Bagod  - Zalaboldogfa</v>
      </c>
      <c r="D147" s="215" t="str">
        <f>Bagod!D46</f>
        <v>gerincvezeték csere (d225 825 fm) III-IV. ütem</v>
      </c>
      <c r="E147" s="215" t="str">
        <f>Bagod!E46</f>
        <v xml:space="preserve">A vezeték állapota anyaga, kora, minősége miatt nem megfelelő, elavult. </v>
      </c>
      <c r="F147" s="215" t="str">
        <f>Bagod!F46</f>
        <v>A vezeték elavult műszaki állapota miatt gyakoriak a csőtörések</v>
      </c>
      <c r="G147" s="215" t="str">
        <f>Bagod!G46</f>
        <v>A vízvezeték kiváltás, a vízigények figyelembevételével megfelelő átmérőjű és anyagú hálózatot kapunk.</v>
      </c>
      <c r="H147" s="215"/>
      <c r="I147" s="189" t="str">
        <f>Bagod!I46</f>
        <v>Bagod</v>
      </c>
      <c r="J147" s="190">
        <f>Bagod!J46</f>
        <v>8416</v>
      </c>
      <c r="K147" s="190"/>
      <c r="L147" s="221">
        <f>Bagod!L46</f>
        <v>43922</v>
      </c>
      <c r="M147" s="221">
        <f>Bagod!M46</f>
        <v>45291</v>
      </c>
      <c r="N147" s="190" t="str">
        <f>Bagod!N46</f>
        <v>közép</v>
      </c>
      <c r="O147" s="1"/>
      <c r="P147" s="2">
        <f>Bagod!P46</f>
        <v>2721</v>
      </c>
      <c r="Q147" s="2">
        <f>Bagod!Q46</f>
        <v>2421</v>
      </c>
      <c r="R147" s="2">
        <f>Bagod!R46</f>
        <v>2721</v>
      </c>
      <c r="S147" s="2">
        <f>Bagod!S46</f>
        <v>553</v>
      </c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91" customFormat="1" ht="90" x14ac:dyDescent="0.25">
      <c r="A148" s="212">
        <v>53</v>
      </c>
      <c r="B148" s="215"/>
      <c r="C148" s="215" t="str">
        <f>Bagod!C47</f>
        <v>Bagod</v>
      </c>
      <c r="D148" s="215" t="str">
        <f>Bagod!D47</f>
        <v>gerinchálózat szerelvény csere</v>
      </c>
      <c r="E148" s="215" t="str">
        <f>Bagod!E47</f>
        <v xml:space="preserve">A szerelvény állapota anyaga, kora, minősége miatt nem megfelelő, elavult. </v>
      </c>
      <c r="F148" s="215" t="str">
        <f>Bagod!F47</f>
        <v>A vezeték elavult műszaki állapota miatt gyakoriak a csőtörések</v>
      </c>
      <c r="G148" s="215" t="str">
        <f>Bagod!G47</f>
        <v>A szerelvény kiváltás, a vízigények figyelembevételével megfelelő átmérőjű és anyagú hálózatot kapunk.</v>
      </c>
      <c r="H148" s="215"/>
      <c r="I148" s="189" t="str">
        <f>Bagod!I47</f>
        <v>Bagod</v>
      </c>
      <c r="J148" s="190">
        <f>Bagod!J47</f>
        <v>300</v>
      </c>
      <c r="K148" s="190"/>
      <c r="L148" s="221">
        <f>Bagod!L47</f>
        <v>43922</v>
      </c>
      <c r="M148" s="221">
        <f>Bagod!M47</f>
        <v>44196</v>
      </c>
      <c r="N148" s="190" t="str">
        <f>Bagod!N47</f>
        <v>közép</v>
      </c>
      <c r="O148" s="1"/>
      <c r="P148" s="2">
        <f>Bagod!P47</f>
        <v>300</v>
      </c>
      <c r="Q148" s="2"/>
      <c r="R148" s="2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91" customFormat="1" ht="90" x14ac:dyDescent="0.25">
      <c r="A149" s="212">
        <v>54</v>
      </c>
      <c r="B149" s="215"/>
      <c r="C149" s="215" t="str">
        <f>Hagyárosbörönd!C45</f>
        <v>Hagyárosbörönd</v>
      </c>
      <c r="D149" s="215" t="str">
        <f>Hagyárosbörönd!D45</f>
        <v>gerinchálózat szerelvény csere</v>
      </c>
      <c r="E149" s="215" t="str">
        <f>Hagyárosbörönd!E45</f>
        <v xml:space="preserve">A szerelvény állapota anyaga, kora, minősége miatt nem megfelelő, elavult. </v>
      </c>
      <c r="F149" s="215" t="str">
        <f>Hagyárosbörönd!F45</f>
        <v>A vezeték elavult műszaki állapota miatt gyakoriak a csőtörések</v>
      </c>
      <c r="G149" s="215" t="str">
        <f>Hagyárosbörönd!G45</f>
        <v>A szerelvény kiváltás, a vízigények figyelembevételével megfelelő átmérőjű és anyagú hálózatot kapunk.</v>
      </c>
      <c r="H149" s="215"/>
      <c r="I149" s="189" t="str">
        <f>Hagyárosbörönd!I45</f>
        <v>Hagyárosbörönd</v>
      </c>
      <c r="J149" s="190">
        <f>Hagyárosbörönd!J45</f>
        <v>100</v>
      </c>
      <c r="K149" s="190"/>
      <c r="L149" s="221">
        <f>Hagyárosbörönd!L45</f>
        <v>43922</v>
      </c>
      <c r="M149" s="221">
        <f>Hagyárosbörönd!M45</f>
        <v>44196</v>
      </c>
      <c r="N149" s="190" t="str">
        <f>Hagyárosbörönd!N45</f>
        <v>közép</v>
      </c>
      <c r="O149" s="1"/>
      <c r="P149" s="2">
        <f>Hagyárosbörönd!P45</f>
        <v>100</v>
      </c>
      <c r="Q149" s="2"/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91" customFormat="1" ht="90" x14ac:dyDescent="0.25">
      <c r="A150" s="212">
        <v>55</v>
      </c>
      <c r="B150" s="215"/>
      <c r="C150" s="215" t="str">
        <f>Kávás!C45</f>
        <v>Kávás</v>
      </c>
      <c r="D150" s="215" t="str">
        <f>Kávás!D45</f>
        <v>gerinchálózat szerelvény csere</v>
      </c>
      <c r="E150" s="215" t="str">
        <f>Kávás!E45</f>
        <v xml:space="preserve">A szerelvény állapota anyaga, kora, minősége miatt nem megfelelő, elavult. </v>
      </c>
      <c r="F150" s="215" t="str">
        <f>Kávás!F45</f>
        <v>A vezeték elavult műszaki állapota miatt gyakoriak a csőtörések</v>
      </c>
      <c r="G150" s="215" t="str">
        <f>Kávás!G45</f>
        <v>A szerelvény kiváltás, a vízigények figyelembevételével megfelelő átmérőjű és anyagú hálózatot kapunk.</v>
      </c>
      <c r="H150" s="215"/>
      <c r="I150" s="189" t="str">
        <f>Kávás!I45</f>
        <v>Kávás</v>
      </c>
      <c r="J150" s="190">
        <f>Kávás!J45</f>
        <v>100</v>
      </c>
      <c r="K150" s="190"/>
      <c r="L150" s="221">
        <f>Kávás!L45</f>
        <v>43922</v>
      </c>
      <c r="M150" s="221">
        <f>Kávás!M45</f>
        <v>44196</v>
      </c>
      <c r="N150" s="190" t="str">
        <f>Kávás!N45</f>
        <v>közép</v>
      </c>
      <c r="O150" s="1"/>
      <c r="P150" s="2">
        <f>Kávás!P45</f>
        <v>100</v>
      </c>
      <c r="Q150" s="2"/>
      <c r="R150" s="2"/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91" customFormat="1" ht="90" x14ac:dyDescent="0.25">
      <c r="A151" s="212">
        <v>56</v>
      </c>
      <c r="B151" s="215"/>
      <c r="C151" s="215" t="str">
        <f>Kispáli!C45</f>
        <v>Kispáli</v>
      </c>
      <c r="D151" s="215" t="str">
        <f>Kispáli!D45</f>
        <v>bekötővezetékek ütemezett cseréje</v>
      </c>
      <c r="E151" s="215" t="str">
        <f>Kispáli!E45</f>
        <v>A vezeték állapota anyaga, kora, minősége miatt nem megfelelő, elavult.</v>
      </c>
      <c r="F151" s="215" t="str">
        <f>Kispáli!F45</f>
        <v>A bekötővezeték anyaga vízbiztonsági kockázatot rejt magában, illetve nagyobb a valószínűsége a meghibásodásnak.</v>
      </c>
      <c r="G151" s="215" t="str">
        <f>Kispáli!G45</f>
        <v>A vízvezeték kiváltás, a vízigények figyelembevételével megfelelő átmérőjű és anyagú hálózatot kapunk.</v>
      </c>
      <c r="H151" s="215"/>
      <c r="I151" s="189" t="str">
        <f>Kispáli!I45</f>
        <v>Kispáli</v>
      </c>
      <c r="J151" s="190">
        <f>Kispáli!J45</f>
        <v>4124</v>
      </c>
      <c r="K151" s="190"/>
      <c r="L151" s="221">
        <f>Kispáli!L45</f>
        <v>43952</v>
      </c>
      <c r="M151" s="221">
        <f>Kispáli!M45</f>
        <v>45291</v>
      </c>
      <c r="N151" s="190" t="str">
        <f>Kispáli!N45</f>
        <v>közép</v>
      </c>
      <c r="O151" s="1"/>
      <c r="P151" s="2">
        <f>Kispáli!P45</f>
        <v>1031</v>
      </c>
      <c r="Q151" s="2">
        <f>Kispáli!Q45</f>
        <v>1031</v>
      </c>
      <c r="R151" s="2">
        <f>Kispáli!R45</f>
        <v>1031</v>
      </c>
      <c r="S151" s="2">
        <f>Kispáli!S45</f>
        <v>1031</v>
      </c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91" customFormat="1" ht="90" x14ac:dyDescent="0.25">
      <c r="A152" s="212">
        <v>57</v>
      </c>
      <c r="B152" s="215"/>
      <c r="C152" s="215" t="str">
        <f>Milejszeg!C45</f>
        <v>Milejszeg - Pálfiszeg</v>
      </c>
      <c r="D152" s="215" t="str">
        <f>Milejszeg!D45</f>
        <v>gerincvezeték csere (NA100 840 fm)</v>
      </c>
      <c r="E152" s="215" t="str">
        <f>Milejszeg!E45</f>
        <v xml:space="preserve">A vezeték állapota anyaga, kora, minősége miatt nem megfelelő, elavult. </v>
      </c>
      <c r="F152" s="215" t="str">
        <f>Milejszeg!F45</f>
        <v xml:space="preserve">A bekötővezeték anyaga vízbiztonsági kockázatot rejt magában, illetve nagyobb a valószínűsége a meghibásodásnak. </v>
      </c>
      <c r="G152" s="215" t="str">
        <f>Milejszeg!G45</f>
        <v>A vízvezeték kiváltás, a vízigények figyelembevételével megfelelő átmérőjű és anyagú hálózatot kapunk.</v>
      </c>
      <c r="H152" s="215"/>
      <c r="I152" s="189" t="str">
        <f>Milejszeg!I45</f>
        <v>Milejszeg</v>
      </c>
      <c r="J152" s="190">
        <f>Milejszeg!J45</f>
        <v>748</v>
      </c>
      <c r="K152" s="190"/>
      <c r="L152" s="221">
        <f>Milejszeg!L45</f>
        <v>43922</v>
      </c>
      <c r="M152" s="221">
        <f>Milejszeg!M45</f>
        <v>45291</v>
      </c>
      <c r="N152" s="190" t="str">
        <f>Milejszeg!N45</f>
        <v>közép</v>
      </c>
      <c r="O152" s="1"/>
      <c r="P152" s="2">
        <f>Milejszeg!P45</f>
        <v>187</v>
      </c>
      <c r="Q152" s="2">
        <f>Milejszeg!Q45</f>
        <v>187</v>
      </c>
      <c r="R152" s="2">
        <f>Milejszeg!R45</f>
        <v>187</v>
      </c>
      <c r="S152" s="2">
        <f>Milejszeg!S45</f>
        <v>187</v>
      </c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91" customFormat="1" ht="90" x14ac:dyDescent="0.25">
      <c r="A153" s="212">
        <v>58</v>
      </c>
      <c r="B153" s="215"/>
      <c r="C153" s="215" t="str">
        <f>Nagypáli!C45</f>
        <v>Nagypáli</v>
      </c>
      <c r="D153" s="215" t="str">
        <f>Nagypáli!D45</f>
        <v>gerincvezetékek szerelvényeinek ütemezett cseréje</v>
      </c>
      <c r="E153" s="215" t="str">
        <f>Nagypáli!E45</f>
        <v>A vezeték állapota anyaga, kora, minősége miatt nem megfelelő, elavult.</v>
      </c>
      <c r="F153" s="215" t="str">
        <f>Nagypáli!F45</f>
        <v>A bekötővezeték anyaga vízbiztonsági kockázatot rejt magában, illetve nagyobb a valószínűsége a meghibásodásnak.</v>
      </c>
      <c r="G153" s="215" t="str">
        <f>Nagypáli!G45</f>
        <v>A vízvezeték kiváltás, a vízigények figyelembevételével megfelelő átmérőjű és anyagú hálózatot kapunk.</v>
      </c>
      <c r="H153" s="215"/>
      <c r="I153" s="189" t="str">
        <f>Nagypáli!I45</f>
        <v>Nagypáli</v>
      </c>
      <c r="J153" s="190">
        <f>Nagypáli!J45</f>
        <v>2000</v>
      </c>
      <c r="K153" s="190"/>
      <c r="L153" s="221">
        <f>Nagypáli!L45</f>
        <v>43952</v>
      </c>
      <c r="M153" s="221">
        <f>Nagypáli!M45</f>
        <v>45291</v>
      </c>
      <c r="N153" s="190" t="str">
        <f>Nagypáli!N45</f>
        <v>közép</v>
      </c>
      <c r="O153" s="1"/>
      <c r="P153" s="2">
        <f>Nagypáli!P45</f>
        <v>500</v>
      </c>
      <c r="Q153" s="2">
        <f>Nagypáli!Q45</f>
        <v>500</v>
      </c>
      <c r="R153" s="2">
        <f>Nagypáli!R45</f>
        <v>500</v>
      </c>
      <c r="S153" s="2">
        <f>Nagypáli!S45</f>
        <v>500</v>
      </c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91" customFormat="1" ht="90" x14ac:dyDescent="0.25">
      <c r="A154" s="212">
        <v>59</v>
      </c>
      <c r="B154" s="215"/>
      <c r="C154" s="215" t="str">
        <f>Nagypáli!C46</f>
        <v>Nagypáli</v>
      </c>
      <c r="D154" s="215" t="str">
        <f>Nagypáli!D46</f>
        <v>bekötővezetékek ütemezett cseréje</v>
      </c>
      <c r="E154" s="215" t="str">
        <f>Nagypáli!E46</f>
        <v>A vezeték állapota anyaga, kora, minősége miatt nem megfelelő, elavult.</v>
      </c>
      <c r="F154" s="215" t="str">
        <f>Nagypáli!F46</f>
        <v>A vezeték elavult műszaki állapota miatt gyakoriak a csőtörések.</v>
      </c>
      <c r="G154" s="215" t="str">
        <f>Nagypáli!G46</f>
        <v>A vízvezeték kiváltás, a vízigények figyelembevételével megfelelő átmérőjű és anyagú hálózatot kapunk.</v>
      </c>
      <c r="H154" s="215"/>
      <c r="I154" s="189" t="str">
        <f>Nagypáli!I46</f>
        <v>Nagypáli</v>
      </c>
      <c r="J154" s="190">
        <f>Nagypáli!J46</f>
        <v>2348</v>
      </c>
      <c r="K154" s="190"/>
      <c r="L154" s="221">
        <f>Nagypáli!L46</f>
        <v>43952</v>
      </c>
      <c r="M154" s="221">
        <f>Nagypáli!M46</f>
        <v>45291</v>
      </c>
      <c r="N154" s="190" t="str">
        <f>Nagypáli!N46</f>
        <v>közép</v>
      </c>
      <c r="O154" s="1"/>
      <c r="P154" s="2">
        <f>Nagypáli!P46</f>
        <v>587</v>
      </c>
      <c r="Q154" s="2">
        <f>Nagypáli!Q46</f>
        <v>587</v>
      </c>
      <c r="R154" s="2">
        <f>Nagypáli!R46</f>
        <v>587</v>
      </c>
      <c r="S154" s="2">
        <f>Nagypáli!S46</f>
        <v>587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145" customFormat="1" ht="90" x14ac:dyDescent="0.25">
      <c r="A155" s="212">
        <v>60</v>
      </c>
      <c r="B155" s="215"/>
      <c r="C155" s="215" t="str">
        <f>Sárhida!C45</f>
        <v>Sárhida</v>
      </c>
      <c r="D155" s="215" t="str">
        <f>Sárhida!D45</f>
        <v>bekötővezetékek ütemezett cseréje</v>
      </c>
      <c r="E155" s="215" t="str">
        <f>Sárhida!E45</f>
        <v xml:space="preserve">A vezeték állapota anyaga, kora, minősége miatt nem megfelelő, elavult. </v>
      </c>
      <c r="F155" s="215" t="str">
        <f>Sárhida!F45</f>
        <v>A bekötővezeték anyaga vízbiztonsági kockázatot rejt magában, illetve nagyobb a valószínűsége a meghibásodásnak.</v>
      </c>
      <c r="G155" s="215" t="str">
        <f>Sárhida!G45</f>
        <v>A vízvezeték kiváltás a vízigények figyelembevételével megfelelő átmérőjű és anyagú hálózatot kapunk.</v>
      </c>
      <c r="H155" s="215"/>
      <c r="I155" s="189" t="str">
        <f>Sárhida!I45</f>
        <v>Sárhida</v>
      </c>
      <c r="J155" s="190">
        <f>Sárhida!J45</f>
        <v>2352</v>
      </c>
      <c r="K155" s="190"/>
      <c r="L155" s="221">
        <f>Sárhida!L45</f>
        <v>43922</v>
      </c>
      <c r="M155" s="221">
        <f>Sárhida!M45</f>
        <v>45291</v>
      </c>
      <c r="N155" s="190" t="str">
        <f>Sárhida!N45</f>
        <v>közép</v>
      </c>
      <c r="O155" s="47"/>
      <c r="P155" s="37">
        <f>Sárhida!P45</f>
        <v>569</v>
      </c>
      <c r="Q155" s="37">
        <f>Sárhida!Q45</f>
        <v>586</v>
      </c>
      <c r="R155" s="37">
        <f>Sárhida!R45</f>
        <v>571</v>
      </c>
      <c r="S155" s="37">
        <f>Sárhida!S45</f>
        <v>626</v>
      </c>
      <c r="T155" s="48"/>
      <c r="U155" s="48"/>
      <c r="V155" s="48"/>
      <c r="W155" s="48"/>
      <c r="X155" s="48"/>
      <c r="Y155" s="48"/>
      <c r="Z155" s="48"/>
      <c r="AA155" s="48"/>
      <c r="AB155" s="48"/>
      <c r="AC155" s="49"/>
    </row>
    <row r="156" spans="1:29" s="91" customFormat="1" ht="90" x14ac:dyDescent="0.25">
      <c r="A156" s="212">
        <v>61</v>
      </c>
      <c r="B156" s="215"/>
      <c r="C156" s="215" t="str">
        <f>Sárhida!C46</f>
        <v>Sárhida</v>
      </c>
      <c r="D156" s="215" t="str">
        <f>Sárhida!D46</f>
        <v>ivóvízhálózat rekonstrukció</v>
      </c>
      <c r="E156" s="215" t="str">
        <f>Sárhida!E46</f>
        <v xml:space="preserve">A vezeték állapota anyaga, kora, minősége miatt nem megfelelő, elavult. </v>
      </c>
      <c r="F156" s="215" t="str">
        <f>Sárhida!F46</f>
        <v>A vezeték anyaga vízbiztonsági kockázatot rejt magában, illetve nagyobb a valószínűsége a meghibásodásnak.</v>
      </c>
      <c r="G156" s="215" t="str">
        <f>Sárhida!G46</f>
        <v>A vízvezeték kiváltás a vízigények figyelembevételével megfelelő átmérőjű és anyagú hálózatot kapunk.</v>
      </c>
      <c r="H156" s="215"/>
      <c r="I156" s="189" t="str">
        <f>Sárhida!I46</f>
        <v>Sárhida</v>
      </c>
      <c r="J156" s="190">
        <f>Sárhida!J46</f>
        <v>14744</v>
      </c>
      <c r="K156" s="190"/>
      <c r="L156" s="221">
        <f>Sárhida!L46</f>
        <v>43922</v>
      </c>
      <c r="M156" s="221">
        <f>Sárhida!M46</f>
        <v>45291</v>
      </c>
      <c r="N156" s="190" t="str">
        <f>Sárhida!N46</f>
        <v>közép</v>
      </c>
      <c r="O156" s="1"/>
      <c r="P156" s="2">
        <f>Sárhida!P46</f>
        <v>3686</v>
      </c>
      <c r="Q156" s="2">
        <f>Sárhida!Q46</f>
        <v>3686</v>
      </c>
      <c r="R156" s="2">
        <f>Sárhida!R46</f>
        <v>3686</v>
      </c>
      <c r="S156" s="2">
        <f>Sárhida!S46</f>
        <v>3686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145" customFormat="1" ht="90" x14ac:dyDescent="0.25">
      <c r="A157" s="212">
        <v>62</v>
      </c>
      <c r="B157" s="215"/>
      <c r="C157" s="215" t="str">
        <f>Teskánd!C45</f>
        <v>Teskánd</v>
      </c>
      <c r="D157" s="215" t="str">
        <f>Teskánd!D45</f>
        <v>bekötővezetékek ütemezett cseréje</v>
      </c>
      <c r="E157" s="215" t="str">
        <f>Teskánd!E45</f>
        <v xml:space="preserve">A vezeték állapota anyaga, kora, minősége miatt nem megfelelő, elavult. </v>
      </c>
      <c r="F157" s="215" t="str">
        <f>Teskánd!F45</f>
        <v>A bekötővezeték anyaga vízbiztonsági kockázatot rejt magában, illetve nagyobb a valószínűsége a meghibásodásnak.</v>
      </c>
      <c r="G157" s="215" t="str">
        <f>Teskánd!G45</f>
        <v>A vízvezeték kiváltás a vízigények figyelembevételével megfelelő átmérőjű és anyagú hálózatot kapunk.</v>
      </c>
      <c r="H157" s="215"/>
      <c r="I157" s="189" t="str">
        <f>Teskánd!I45</f>
        <v>Teskánd</v>
      </c>
      <c r="J157" s="190">
        <f>Teskánd!J45</f>
        <v>5337</v>
      </c>
      <c r="K157" s="190"/>
      <c r="L157" s="221">
        <f>Teskánd!L45</f>
        <v>43922</v>
      </c>
      <c r="M157" s="221">
        <f>Teskánd!M45</f>
        <v>45291</v>
      </c>
      <c r="N157" s="190" t="str">
        <f>Teskánd!N45</f>
        <v>közép</v>
      </c>
      <c r="O157" s="47"/>
      <c r="P157" s="37">
        <f>Teskánd!P45</f>
        <v>1299</v>
      </c>
      <c r="Q157" s="37">
        <f>Teskánd!Q45</f>
        <v>1330</v>
      </c>
      <c r="R157" s="37">
        <f>Teskánd!R45</f>
        <v>1303</v>
      </c>
      <c r="S157" s="37">
        <f>Teskánd!S45</f>
        <v>1405</v>
      </c>
      <c r="T157" s="48"/>
      <c r="U157" s="48"/>
      <c r="V157" s="48"/>
      <c r="W157" s="48"/>
      <c r="X157" s="48"/>
      <c r="Y157" s="48"/>
      <c r="Z157" s="48"/>
      <c r="AA157" s="48"/>
      <c r="AB157" s="48"/>
      <c r="AC157" s="49"/>
    </row>
    <row r="158" spans="1:29" s="145" customFormat="1" ht="90" x14ac:dyDescent="0.25">
      <c r="A158" s="212">
        <v>63</v>
      </c>
      <c r="B158" s="215"/>
      <c r="C158" s="215" t="str">
        <f>Teskánd!C46</f>
        <v>Teskánd</v>
      </c>
      <c r="D158" s="215" t="str">
        <f>Teskánd!D46</f>
        <v>gerinchálózat szerelvényeinek ütemezett cseréje</v>
      </c>
      <c r="E158" s="215" t="str">
        <f>Teskánd!E46</f>
        <v xml:space="preserve">A szerelvény állapota anyaga, kora, minősége miatt nem megfelelő, elavult. </v>
      </c>
      <c r="F158" s="215" t="str">
        <f>Teskánd!F46</f>
        <v>A szerelvény elavult műszaki állapota miatt gyakoriak a csőtörések.</v>
      </c>
      <c r="G158" s="215" t="str">
        <f>Teskánd!G46</f>
        <v>A szerelvény kiváltás a vízigények figyelembevételével megfelelő átmérőjű és anyagú hálózatot kapunk.</v>
      </c>
      <c r="H158" s="215"/>
      <c r="I158" s="189" t="str">
        <f>Teskánd!I46</f>
        <v>Teskánd</v>
      </c>
      <c r="J158" s="190">
        <f>Teskánd!J46</f>
        <v>2400</v>
      </c>
      <c r="K158" s="190"/>
      <c r="L158" s="221">
        <f>Teskánd!L46</f>
        <v>43922</v>
      </c>
      <c r="M158" s="221">
        <f>Teskánd!M46</f>
        <v>45291</v>
      </c>
      <c r="N158" s="190" t="str">
        <f>Teskánd!N46</f>
        <v>közép</v>
      </c>
      <c r="O158" s="47"/>
      <c r="P158" s="37">
        <f>Teskánd!P46</f>
        <v>600</v>
      </c>
      <c r="Q158" s="37">
        <f>Teskánd!Q46</f>
        <v>600</v>
      </c>
      <c r="R158" s="37">
        <f>Teskánd!R46</f>
        <v>600</v>
      </c>
      <c r="S158" s="37">
        <f>Teskánd!S46</f>
        <v>600</v>
      </c>
      <c r="T158" s="48"/>
      <c r="U158" s="48"/>
      <c r="V158" s="48"/>
      <c r="W158" s="48"/>
      <c r="X158" s="48"/>
      <c r="Y158" s="48"/>
      <c r="Z158" s="48"/>
      <c r="AA158" s="48"/>
      <c r="AB158" s="48"/>
      <c r="AC158" s="49"/>
    </row>
    <row r="159" spans="1:29" s="91" customFormat="1" ht="90" x14ac:dyDescent="0.25">
      <c r="A159" s="212">
        <v>64</v>
      </c>
      <c r="B159" s="215"/>
      <c r="C159" s="215" t="str">
        <f>Zalaboldogfa!C45</f>
        <v>Zalaboldogfa</v>
      </c>
      <c r="D159" s="215" t="str">
        <f>Zalaboldogfa!D45</f>
        <v>gerinchálózat szerelvény csere</v>
      </c>
      <c r="E159" s="215" t="str">
        <f>Zalaboldogfa!E45</f>
        <v xml:space="preserve">A szerelvény állapota anyaga, kora, minősége miatt nem megfelelő, elavult. </v>
      </c>
      <c r="F159" s="215" t="str">
        <f>Zalaboldogfa!F45</f>
        <v>A vezeték elavult műszaki állapota miatt gyakoriak a csőtörések</v>
      </c>
      <c r="G159" s="215" t="str">
        <f>Zalaboldogfa!G45</f>
        <v>A szerelvény kiváltás, a vízigények figyelembevételével megfelelő átmérőjű és anyagú hálózatot kapunk.</v>
      </c>
      <c r="H159" s="215"/>
      <c r="I159" s="189" t="str">
        <f>Zalaboldogfa!I45</f>
        <v>Zalaboldogfa</v>
      </c>
      <c r="J159" s="190">
        <f>Zalaboldogfa!J45</f>
        <v>100</v>
      </c>
      <c r="K159" s="190"/>
      <c r="L159" s="221">
        <f>Zalaboldogfa!L45</f>
        <v>43922</v>
      </c>
      <c r="M159" s="221">
        <f>Zalaboldogfa!M45</f>
        <v>44196</v>
      </c>
      <c r="N159" s="190" t="str">
        <f>Zalaboldogfa!N45</f>
        <v>közép</v>
      </c>
      <c r="O159" s="1"/>
      <c r="P159" s="2">
        <f>Zalaboldogfa!P45</f>
        <v>100</v>
      </c>
      <c r="Q159" s="2"/>
      <c r="R159" s="2"/>
      <c r="S159" s="2"/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91" customFormat="1" ht="90" x14ac:dyDescent="0.25">
      <c r="A160" s="212">
        <v>65</v>
      </c>
      <c r="B160" s="215"/>
      <c r="C160" s="215" t="str">
        <f>Zalaszentgyörgy!C45</f>
        <v>Zalaszentgyörgy</v>
      </c>
      <c r="D160" s="215" t="str">
        <f>Zalaszentgyörgy!D45</f>
        <v>gerinchálózat szerelvény csere</v>
      </c>
      <c r="E160" s="215" t="str">
        <f>Zalaszentgyörgy!E45</f>
        <v xml:space="preserve">A szerelvény állapota anyaga, kora, minősége miatt nem megfelelő, elavult. </v>
      </c>
      <c r="F160" s="215" t="str">
        <f>Zalaszentgyörgy!F45</f>
        <v>A vezeték elavult műszaki állapota miatt gyakoriak a csőtörések</v>
      </c>
      <c r="G160" s="215" t="str">
        <f>Zalaszentgyörgy!G45</f>
        <v>A szerelvény kiváltás, a vízigények figyelembevételével megfelelő átmérőjű és anyagú hálózatot kapunk.</v>
      </c>
      <c r="H160" s="215"/>
      <c r="I160" s="189" t="str">
        <f>Zalaszentgyörgy!I45</f>
        <v>Zalaszentgyörgy</v>
      </c>
      <c r="J160" s="190">
        <f>Zalaszentgyörgy!J45</f>
        <v>100</v>
      </c>
      <c r="K160" s="190"/>
      <c r="L160" s="221">
        <f>Zalaszentgyörgy!L45</f>
        <v>43922</v>
      </c>
      <c r="M160" s="221">
        <f>Zalaszentgyörgy!M45</f>
        <v>44196</v>
      </c>
      <c r="N160" s="190" t="str">
        <f>Zalaszentgyörgy!N45</f>
        <v>közép</v>
      </c>
      <c r="O160" s="1"/>
      <c r="P160" s="2">
        <f>Zalaszentgyörgy!P45</f>
        <v>100</v>
      </c>
      <c r="Q160" s="2"/>
      <c r="R160" s="2"/>
      <c r="S160" s="2"/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145" customFormat="1" ht="90" x14ac:dyDescent="0.25">
      <c r="A161" s="212">
        <v>70</v>
      </c>
      <c r="B161" s="215"/>
      <c r="C161" s="215" t="str">
        <f>Zalaegerszeg!C99</f>
        <v>Zalaegerszeg Juhász Gy. - Zrínyi út között</v>
      </c>
      <c r="D161" s="215" t="str">
        <f>Zalaegerszeg!D99</f>
        <v>gerincvezeték csere (D315 400 fm)</v>
      </c>
      <c r="E161" s="215" t="str">
        <f>Zalaegerszeg!E99</f>
        <v xml:space="preserve">A vezeték állapota anyaga, kora, minősége miatt nem megfelelő, elavult. </v>
      </c>
      <c r="F161" s="215" t="str">
        <f>Zalaegerszeg!F99</f>
        <v>A vezeték elavult műszaki állapota miatt gyakoriak a csőtörések.</v>
      </c>
      <c r="G161" s="215" t="str">
        <f>Zalaegerszeg!G99</f>
        <v>A vízvezeték kiváltás a vízigények figyelembevételével megfelelő átmérőjű és anyagú hálózatot kapunk.</v>
      </c>
      <c r="H161" s="215"/>
      <c r="I161" s="189" t="str">
        <f>Zalaegerszeg!I99</f>
        <v>Zalaegerszeg</v>
      </c>
      <c r="J161" s="190">
        <f>Zalaegerszeg!J99</f>
        <v>19635</v>
      </c>
      <c r="K161" s="190"/>
      <c r="L161" s="221">
        <f>Zalaegerszeg!L99</f>
        <v>44652</v>
      </c>
      <c r="M161" s="221">
        <f>Zalaegerszeg!M99</f>
        <v>44681</v>
      </c>
      <c r="N161" s="190" t="str">
        <f>Zalaegerszeg!N99</f>
        <v>közép</v>
      </c>
      <c r="O161" s="47"/>
      <c r="P161" s="37"/>
      <c r="Q161" s="37"/>
      <c r="R161" s="37">
        <f>Zalaegerszeg!R99</f>
        <v>19635</v>
      </c>
      <c r="S161" s="37"/>
      <c r="T161" s="48"/>
      <c r="U161" s="48"/>
      <c r="V161" s="48"/>
      <c r="W161" s="48"/>
      <c r="X161" s="48"/>
      <c r="Y161" s="48"/>
      <c r="Z161" s="48"/>
      <c r="AA161" s="48"/>
      <c r="AB161" s="48"/>
      <c r="AC161" s="49"/>
    </row>
    <row r="162" spans="1:29" s="91" customFormat="1" ht="90" x14ac:dyDescent="0.25">
      <c r="A162" s="212">
        <v>71</v>
      </c>
      <c r="B162" s="215"/>
      <c r="C162" s="215" t="str">
        <f>Zalaszentgyörgy!C46</f>
        <v xml:space="preserve">Zalaszentgyörgy - Kávás </v>
      </c>
      <c r="D162" s="215" t="str">
        <f>Zalaszentgyörgy!D46</f>
        <v>gerincvezeték csere (d160 260 fm) I. ütem</v>
      </c>
      <c r="E162" s="215" t="str">
        <f>Zalaszentgyörgy!E46</f>
        <v xml:space="preserve">A vezeték állapota anyaga, kora, minősége miatt nem megfelelő, elavult. </v>
      </c>
      <c r="F162" s="215" t="str">
        <f>Zalaszentgyörgy!F46</f>
        <v>A vezeték elavult műszaki állapota miatt gyakoriak a csőtörések</v>
      </c>
      <c r="G162" s="215" t="str">
        <f>Zalaszentgyörgy!G46</f>
        <v>A vízvezeték kiváltás, a vízigények figyelembevételével megfelelő átmérőjű és anyagú hálózatot kapunk.</v>
      </c>
      <c r="H162" s="215"/>
      <c r="I162" s="189" t="str">
        <f>Zalaszentgyörgy!I46</f>
        <v>Zalaszentgyörgy</v>
      </c>
      <c r="J162" s="190">
        <f>Zalaszentgyörgy!J46</f>
        <v>453</v>
      </c>
      <c r="K162" s="190"/>
      <c r="L162" s="221">
        <f>Zalaszentgyörgy!L46</f>
        <v>44652</v>
      </c>
      <c r="M162" s="221">
        <f>Zalaszentgyörgy!M46</f>
        <v>44925</v>
      </c>
      <c r="N162" s="190" t="str">
        <f>Zalaszentgyörgy!N46</f>
        <v>közép</v>
      </c>
      <c r="O162" s="1"/>
      <c r="P162" s="2"/>
      <c r="Q162" s="2"/>
      <c r="R162" s="2">
        <f>Zalaszentgyörgy!R46</f>
        <v>453</v>
      </c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145" customFormat="1" ht="90" x14ac:dyDescent="0.25">
      <c r="A163" s="212">
        <v>73</v>
      </c>
      <c r="B163" s="215"/>
      <c r="C163" s="215" t="str">
        <f>Zalaegerszeg!C100</f>
        <v>Zalaegerszeg Dózsa iskola régi szennyvíztelep között</v>
      </c>
      <c r="D163" s="215" t="str">
        <f>Zalaegerszeg!D100</f>
        <v>gerincvezeték csere (D355 520 fm)</v>
      </c>
      <c r="E163" s="215" t="str">
        <f>Zalaegerszeg!E100</f>
        <v xml:space="preserve">A vezeték állapota anyaga, kora, minősége miatt nem megfelelő, elavult. </v>
      </c>
      <c r="F163" s="215" t="str">
        <f>Zalaegerszeg!F100</f>
        <v>A vezeték elavult műszaki állapota miatt gyakoriak a csőtörések.</v>
      </c>
      <c r="G163" s="215" t="str">
        <f>Zalaegerszeg!G100</f>
        <v>A vízvezeték kiváltás a vízigények figyelembevételével megfelelő átmérőjű és anyagú hálózatot kapunk.</v>
      </c>
      <c r="H163" s="215"/>
      <c r="I163" s="189" t="str">
        <f>Zalaegerszeg!I100</f>
        <v>Zalaegerszeg</v>
      </c>
      <c r="J163" s="190">
        <f>Zalaegerszeg!J100</f>
        <v>20570</v>
      </c>
      <c r="K163" s="190"/>
      <c r="L163" s="221">
        <f>Zalaegerszeg!L100</f>
        <v>45017</v>
      </c>
      <c r="M163" s="221">
        <f>Zalaegerszeg!M100</f>
        <v>45291</v>
      </c>
      <c r="N163" s="190" t="str">
        <f>Zalaegerszeg!N100</f>
        <v>közép</v>
      </c>
      <c r="O163" s="47"/>
      <c r="P163" s="37"/>
      <c r="Q163" s="37"/>
      <c r="R163" s="57"/>
      <c r="S163" s="57">
        <f>Zalaegerszeg!S100</f>
        <v>20570</v>
      </c>
      <c r="T163" s="48"/>
      <c r="U163" s="48"/>
      <c r="V163" s="48"/>
      <c r="W163" s="48"/>
      <c r="X163" s="48"/>
      <c r="Y163" s="48"/>
      <c r="Z163" s="48"/>
      <c r="AA163" s="48"/>
      <c r="AB163" s="48"/>
      <c r="AC163" s="49"/>
    </row>
    <row r="164" spans="1:29" s="145" customFormat="1" ht="90" x14ac:dyDescent="0.25">
      <c r="A164" s="212">
        <v>74</v>
      </c>
      <c r="B164" s="215"/>
      <c r="C164" s="215" t="str">
        <f>Zalaegerszeg!C101</f>
        <v>Zalaegerszeg</v>
      </c>
      <c r="D164" s="215" t="str">
        <f>Zalaegerszeg!D101</f>
        <v>bekötővezetékek ütemezett cseréje</v>
      </c>
      <c r="E164" s="215" t="str">
        <f>Zalaegerszeg!E101</f>
        <v xml:space="preserve">A vezeték állapota anyaga, kora, minősége miatt nem megfelelő, elavult. </v>
      </c>
      <c r="F164" s="215" t="str">
        <f>Zalaegerszeg!F101</f>
        <v>A bekötővezeték anyaga vízbiztonsági kockázatot rejt magában, illetve nagyobb a valószínűsége a meghibásodásnak.</v>
      </c>
      <c r="G164" s="215" t="str">
        <f>Zalaegerszeg!G101</f>
        <v>A vízvezeték kiváltás a vízigények figyelembevételével megfelelő átmérőjű és anyagú hálózatot kapunk.</v>
      </c>
      <c r="H164" s="215"/>
      <c r="I164" s="189" t="str">
        <f>Zalaegerszeg!I101</f>
        <v>Zalaegerszeg</v>
      </c>
      <c r="J164" s="190">
        <f>Zalaegerszeg!J101</f>
        <v>8000</v>
      </c>
      <c r="K164" s="190"/>
      <c r="L164" s="221">
        <f>Zalaegerszeg!L101</f>
        <v>45017</v>
      </c>
      <c r="M164" s="221">
        <f>Zalaegerszeg!M101</f>
        <v>45291</v>
      </c>
      <c r="N164" s="190" t="str">
        <f>Zalaegerszeg!N101</f>
        <v>közép</v>
      </c>
      <c r="O164" s="47"/>
      <c r="P164" s="37"/>
      <c r="Q164" s="37"/>
      <c r="R164" s="37"/>
      <c r="S164" s="37">
        <f>Zalaegerszeg!S101</f>
        <v>8000</v>
      </c>
      <c r="T164" s="48"/>
      <c r="U164" s="48"/>
      <c r="V164" s="48"/>
      <c r="W164" s="48"/>
      <c r="X164" s="48"/>
      <c r="Y164" s="48"/>
      <c r="Z164" s="48"/>
      <c r="AA164" s="48"/>
      <c r="AB164" s="48"/>
      <c r="AC164" s="49"/>
    </row>
    <row r="165" spans="1:29" s="145" customFormat="1" ht="90" x14ac:dyDescent="0.25">
      <c r="A165" s="212">
        <v>75</v>
      </c>
      <c r="B165" s="215"/>
      <c r="C165" s="215" t="str">
        <f>Zalaegerszeg!C102</f>
        <v>Zalaegerszeg</v>
      </c>
      <c r="D165" s="215" t="str">
        <f>Zalaegerszeg!D102</f>
        <v>gerinchálózat szerelvényeinek ütemezett cseréje</v>
      </c>
      <c r="E165" s="215" t="str">
        <f>Zalaegerszeg!E102</f>
        <v xml:space="preserve">A szerelvény állapota anyaga, kora, minősége miatt nem megfelelő, elavult. </v>
      </c>
      <c r="F165" s="215" t="str">
        <f>Zalaegerszeg!F102</f>
        <v>A szerelvény elavult műszaki állapota miatt gyakoriak a csőtörések.</v>
      </c>
      <c r="G165" s="215" t="str">
        <f>Zalaegerszeg!G102</f>
        <v>A szerelvény kiváltás a vízigények figyelembevételével megfelelő átmérőjű és anyagú hálózatot kapunk.</v>
      </c>
      <c r="H165" s="215"/>
      <c r="I165" s="189" t="str">
        <f>Zalaegerszeg!I102</f>
        <v>Zalaegerszeg</v>
      </c>
      <c r="J165" s="190">
        <f>Zalaegerszeg!J102</f>
        <v>5675</v>
      </c>
      <c r="K165" s="190"/>
      <c r="L165" s="221">
        <f>Zalaegerszeg!L102</f>
        <v>45017</v>
      </c>
      <c r="M165" s="221">
        <f>Zalaegerszeg!M102</f>
        <v>45291</v>
      </c>
      <c r="N165" s="190" t="str">
        <f>Zalaegerszeg!N102</f>
        <v>közép</v>
      </c>
      <c r="O165" s="47"/>
      <c r="P165" s="37"/>
      <c r="Q165" s="37"/>
      <c r="R165" s="37"/>
      <c r="S165" s="37">
        <f>Zalaegerszeg!S102</f>
        <v>5675</v>
      </c>
      <c r="T165" s="48"/>
      <c r="U165" s="48"/>
      <c r="V165" s="48"/>
      <c r="W165" s="48"/>
      <c r="X165" s="48"/>
      <c r="Y165" s="48"/>
      <c r="Z165" s="48"/>
      <c r="AA165" s="48"/>
      <c r="AB165" s="48"/>
      <c r="AC165" s="49"/>
    </row>
    <row r="166" spans="1:29" s="145" customFormat="1" ht="90" x14ac:dyDescent="0.25">
      <c r="A166" s="212">
        <v>76</v>
      </c>
      <c r="B166" s="215"/>
      <c r="C166" s="215" t="str">
        <f>Zalaegerszeg!C103</f>
        <v>Zalaegerszeg</v>
      </c>
      <c r="D166" s="215" t="str">
        <f>Zalaegerszeg!D103</f>
        <v xml:space="preserve">gerincvezeték csere </v>
      </c>
      <c r="E166" s="215" t="str">
        <f>Zalaegerszeg!E103</f>
        <v xml:space="preserve">A vezeték állapota anyaga, kora, minősége miatt nem megfelelő, elavult. </v>
      </c>
      <c r="F166" s="215" t="str">
        <f>Zalaegerszeg!F103</f>
        <v>A vezeték elavult műszaki állapota miatt gyakoriak a csőtörések.</v>
      </c>
      <c r="G166" s="215" t="str">
        <f>Zalaegerszeg!G103</f>
        <v>A vízvezeték kiváltás a vízigények figyelembevételével megfelelő átmérőjű és anyagú hálózatot kapunk.</v>
      </c>
      <c r="H166" s="215"/>
      <c r="I166" s="189" t="str">
        <f>Zalaegerszeg!I103</f>
        <v>Zalaegerszeg</v>
      </c>
      <c r="J166" s="190">
        <f>Zalaegerszeg!J103</f>
        <v>35181</v>
      </c>
      <c r="K166" s="190"/>
      <c r="L166" s="221">
        <f>Zalaegerszeg!L103</f>
        <v>45017</v>
      </c>
      <c r="M166" s="221">
        <f>Zalaegerszeg!M103</f>
        <v>45291</v>
      </c>
      <c r="N166" s="190" t="str">
        <f>Zalaegerszeg!N103</f>
        <v>közép</v>
      </c>
      <c r="O166" s="47"/>
      <c r="P166" s="37"/>
      <c r="Q166" s="37"/>
      <c r="R166" s="37"/>
      <c r="S166" s="37">
        <f>Zalaegerszeg!S103</f>
        <v>35181</v>
      </c>
      <c r="T166" s="48"/>
      <c r="U166" s="48"/>
      <c r="V166" s="48"/>
      <c r="W166" s="48"/>
      <c r="X166" s="48"/>
      <c r="Y166" s="48"/>
      <c r="Z166" s="48"/>
      <c r="AA166" s="48"/>
      <c r="AB166" s="48"/>
      <c r="AC166" s="49"/>
    </row>
    <row r="167" spans="1:29" s="91" customFormat="1" ht="105" x14ac:dyDescent="0.25">
      <c r="A167" s="212">
        <v>77</v>
      </c>
      <c r="B167" s="215"/>
      <c r="C167" s="215" t="str">
        <f>Zalaegerszeg!C104</f>
        <v>Zalaegerszeg</v>
      </c>
      <c r="D167" s="215" t="str">
        <f>Zalaegerszeg!D104</f>
        <v>mechanikai tisztítási csomópontok kiépítése</v>
      </c>
      <c r="E167" s="215" t="str">
        <f>Zalaegerszeg!E104</f>
        <v>A meglévő szerelvényekkel korlátozott korlátozottak a hálózattisztítási lehetőségek.</v>
      </c>
      <c r="F167" s="215" t="str">
        <f>Zalaegerszeg!F104</f>
        <v>Rendszeres hálózatisztítás végrehajtása a jövőben.</v>
      </c>
      <c r="G167" s="215" t="str">
        <f>Zalaegerszeg!G104</f>
        <v>A tisztítási csomópontok kialakításával lehetőség nyílik a rendszeres hálózattisztítások elvégzésére.</v>
      </c>
      <c r="H167" s="215"/>
      <c r="I167" s="189" t="str">
        <f>Zalaegerszeg!I104</f>
        <v>Zalaegerszeg</v>
      </c>
      <c r="J167" s="190">
        <f>Zalaegerszeg!J104</f>
        <v>8000</v>
      </c>
      <c r="K167" s="190"/>
      <c r="L167" s="221">
        <f>Zalaegerszeg!L104</f>
        <v>45017</v>
      </c>
      <c r="M167" s="221">
        <f>Zalaegerszeg!M104</f>
        <v>45291</v>
      </c>
      <c r="N167" s="190" t="str">
        <f>Zalaegerszeg!N104</f>
        <v>közép</v>
      </c>
      <c r="O167" s="1"/>
      <c r="P167" s="2"/>
      <c r="Q167" s="2"/>
      <c r="R167" s="2"/>
      <c r="S167" s="2">
        <f>Zalaegerszeg!S104</f>
        <v>8000</v>
      </c>
      <c r="T167" s="48"/>
      <c r="U167" s="48"/>
      <c r="V167" s="48"/>
      <c r="W167" s="48"/>
      <c r="X167" s="48"/>
      <c r="Y167" s="48"/>
      <c r="Z167" s="48"/>
      <c r="AA167" s="48"/>
      <c r="AB167" s="48"/>
      <c r="AC167" s="49"/>
    </row>
    <row r="168" spans="1:29" s="91" customFormat="1" ht="90" x14ac:dyDescent="0.25">
      <c r="A168" s="212">
        <v>78</v>
      </c>
      <c r="B168" s="215"/>
      <c r="C168" s="215" t="str">
        <f>Zalaegerszeg!C105</f>
        <v>Zalaegerszeg</v>
      </c>
      <c r="D168" s="215" t="str">
        <f>Zalaegerszeg!D105</f>
        <v>ivóvízvezeték rekonstrukcióhoz köthető tervezési feladatok</v>
      </c>
      <c r="E168" s="215" t="str">
        <f>Zalaegerszeg!E105</f>
        <v xml:space="preserve">A vezeték állapota anyaga, kora, minősége miatt nem megfelelő, elavult. </v>
      </c>
      <c r="F168" s="215" t="str">
        <f>Zalaegerszeg!F105</f>
        <v>A vezeték elavult műszaki állapota miatt gyakoriak a csőtörések.</v>
      </c>
      <c r="G168" s="215" t="str">
        <f>Zalaegerszeg!G105</f>
        <v>A vízvezeték kiváltás a vízigények figyelembevételével megfelelő átmérőjű és anyagú hálózatot kapunk.</v>
      </c>
      <c r="H168" s="215"/>
      <c r="I168" s="189" t="str">
        <f>Zalaegerszeg!I105</f>
        <v>Zalaegerszeg</v>
      </c>
      <c r="J168" s="190">
        <f>Zalaegerszeg!J105</f>
        <v>3000</v>
      </c>
      <c r="K168" s="190"/>
      <c r="L168" s="221">
        <f>Zalaegerszeg!L105</f>
        <v>45017</v>
      </c>
      <c r="M168" s="221">
        <f>Zalaegerszeg!M105</f>
        <v>45291</v>
      </c>
      <c r="N168" s="190" t="str">
        <f>Zalaegerszeg!N105</f>
        <v>közép</v>
      </c>
      <c r="O168" s="1"/>
      <c r="P168" s="2"/>
      <c r="Q168" s="2"/>
      <c r="R168" s="2"/>
      <c r="S168" s="2">
        <f>Zalaegerszeg!S105</f>
        <v>3000</v>
      </c>
      <c r="T168" s="48"/>
      <c r="U168" s="48"/>
      <c r="V168" s="48"/>
      <c r="W168" s="48"/>
      <c r="X168" s="48"/>
      <c r="Y168" s="48"/>
      <c r="Z168" s="48"/>
      <c r="AA168" s="48"/>
      <c r="AB168" s="48"/>
      <c r="AC168" s="49"/>
    </row>
    <row r="169" spans="1:29" s="91" customFormat="1" ht="90" x14ac:dyDescent="0.25">
      <c r="A169" s="212">
        <v>79</v>
      </c>
      <c r="B169" s="215"/>
      <c r="C169" s="215" t="str">
        <f>Kispáli!C46</f>
        <v>Kispáli</v>
      </c>
      <c r="D169" s="215" t="str">
        <f>Kispáli!D46</f>
        <v>gerincvezetékek szerelvényeinek ütemezett cseréje</v>
      </c>
      <c r="E169" s="215" t="str">
        <f>Kispáli!E46</f>
        <v>A vezeték állapota anyaga, kora, minősége miatt nem megfelelő, elavult.</v>
      </c>
      <c r="F169" s="215" t="str">
        <f>Kispáli!F46</f>
        <v>A vezeték elavult műszaki állapota miatt gyakoriak a csőtörések.</v>
      </c>
      <c r="G169" s="215" t="str">
        <f>Kispáli!G46</f>
        <v>A vízvezeték kiváltás, a vízigények figyelembevételével megfelelő átmérőjű és anyagú hálózatot kapunk.</v>
      </c>
      <c r="H169" s="215"/>
      <c r="I169" s="189" t="str">
        <f>Kispáli!I46</f>
        <v>Kispáli</v>
      </c>
      <c r="J169" s="190">
        <f>Kispáli!J46</f>
        <v>1031</v>
      </c>
      <c r="K169" s="190"/>
      <c r="L169" s="221">
        <f>Kispáli!L46</f>
        <v>45047</v>
      </c>
      <c r="M169" s="221">
        <f>Kispáli!M46</f>
        <v>45291</v>
      </c>
      <c r="N169" s="190" t="str">
        <f>Kispáli!N46</f>
        <v>közép</v>
      </c>
      <c r="O169" s="1"/>
      <c r="P169" s="2"/>
      <c r="Q169" s="2"/>
      <c r="R169" s="2"/>
      <c r="S169" s="2">
        <f>Kispáli!S46</f>
        <v>1031</v>
      </c>
      <c r="T169" s="3"/>
      <c r="U169" s="3"/>
      <c r="V169" s="3"/>
      <c r="W169" s="3"/>
      <c r="X169" s="3"/>
      <c r="Y169" s="3"/>
      <c r="Z169" s="3"/>
      <c r="AA169" s="3"/>
      <c r="AB169" s="3"/>
      <c r="AC169" s="4"/>
    </row>
    <row r="170" spans="1:29" s="91" customFormat="1" ht="90" x14ac:dyDescent="0.25">
      <c r="A170" s="231">
        <v>85</v>
      </c>
      <c r="B170" s="83"/>
      <c r="C170" s="147" t="str">
        <f>Zalaszentgyörgy!C45</f>
        <v>Zalaszentgyörgy</v>
      </c>
      <c r="D170" s="147" t="str">
        <f>Zalaszentgyörgy!D45</f>
        <v>gerinchálózat szerelvény csere</v>
      </c>
      <c r="E170" s="147" t="str">
        <f>Zalaszentgyörgy!E45</f>
        <v xml:space="preserve">A szerelvény állapota anyaga, kora, minősége miatt nem megfelelő, elavult. </v>
      </c>
      <c r="F170" s="147" t="str">
        <f>Zalaszentgyörgy!F45</f>
        <v>A vezeték elavult műszaki állapota miatt gyakoriak a csőtörések</v>
      </c>
      <c r="G170" s="147" t="str">
        <f>Zalaszentgyörgy!G45</f>
        <v>A szerelvény kiváltás, a vízigények figyelembevételével megfelelő átmérőjű és anyagú hálózatot kapunk.</v>
      </c>
      <c r="H170" s="147"/>
      <c r="I170" s="210" t="str">
        <f>Zalaszentgyörgy!I45</f>
        <v>Zalaszentgyörgy</v>
      </c>
      <c r="J170" s="226">
        <f>Zalaszentgyörgy!J45</f>
        <v>100</v>
      </c>
      <c r="K170" s="226"/>
      <c r="L170" s="221">
        <f>Zalaszentgyörgy!L45</f>
        <v>43922</v>
      </c>
      <c r="M170" s="221">
        <f>Zalaszentgyörgy!M45</f>
        <v>44196</v>
      </c>
      <c r="N170" s="226" t="str">
        <f>Zalaszentgyörgy!N45</f>
        <v>közép</v>
      </c>
      <c r="O170" s="1"/>
      <c r="P170" s="2"/>
      <c r="Q170" s="2"/>
      <c r="R170" s="2"/>
      <c r="S170" s="2"/>
      <c r="T170" s="3">
        <f>Zalaszentgyörgy!T48</f>
        <v>641</v>
      </c>
      <c r="U170" s="3"/>
      <c r="V170" s="3"/>
      <c r="W170" s="3"/>
      <c r="X170" s="3"/>
      <c r="Y170" s="3"/>
      <c r="Z170" s="3"/>
      <c r="AA170" s="3"/>
      <c r="AB170" s="3"/>
      <c r="AC170" s="4"/>
    </row>
    <row r="171" spans="1:29" s="145" customFormat="1" ht="90" x14ac:dyDescent="0.25">
      <c r="A171" s="212">
        <v>86</v>
      </c>
      <c r="B171" s="215"/>
      <c r="C171" s="215" t="str">
        <f>Zalaegerszeg!C106</f>
        <v>Zalaegerszeg</v>
      </c>
      <c r="D171" s="215" t="str">
        <f>Zalaegerszeg!D106</f>
        <v>ivóvízhálózat rekonstrukció</v>
      </c>
      <c r="E171" s="215" t="str">
        <f>Zalaegerszeg!E106</f>
        <v xml:space="preserve">A vezeték állapota anyaga, kora, minősége miatt nem megfelelő, elavult. </v>
      </c>
      <c r="F171" s="215" t="str">
        <f>Zalaegerszeg!F106</f>
        <v>A vezeték anyaga vízbiztonsági kockázatot rejt magában, illetve nagyobb a valószínűsége a meghibásodásnak.</v>
      </c>
      <c r="G171" s="215" t="str">
        <f>Zalaegerszeg!G106</f>
        <v>A vízvezeték kiváltás a vízigények figyelembevételével megfelelő átmérőjű és anyagú hálózatot kapunk.</v>
      </c>
      <c r="H171" s="215"/>
      <c r="I171" s="189" t="str">
        <f>Zalaegerszeg!I106</f>
        <v>Zalaegerszeg</v>
      </c>
      <c r="J171" s="190">
        <f>Zalaegerszeg!J106</f>
        <v>3490520</v>
      </c>
      <c r="K171" s="190"/>
      <c r="L171" s="221">
        <f>Zalaegerszeg!L106</f>
        <v>45292</v>
      </c>
      <c r="M171" s="221">
        <f>Zalaegerszeg!M106</f>
        <v>48944</v>
      </c>
      <c r="N171" s="190" t="str">
        <f>Zalaegerszeg!N106</f>
        <v>hosszú</v>
      </c>
      <c r="O171" s="47"/>
      <c r="P171" s="37"/>
      <c r="Q171" s="37"/>
      <c r="R171" s="37"/>
      <c r="S171" s="37"/>
      <c r="T171" s="48">
        <f>Zalaegerszeg!T106</f>
        <v>349052</v>
      </c>
      <c r="U171" s="48">
        <f>Zalaegerszeg!U106</f>
        <v>349052</v>
      </c>
      <c r="V171" s="48">
        <f>Zalaegerszeg!V106</f>
        <v>349052</v>
      </c>
      <c r="W171" s="48">
        <f>Zalaegerszeg!W106</f>
        <v>349052</v>
      </c>
      <c r="X171" s="48">
        <f>Zalaegerszeg!X106</f>
        <v>349052</v>
      </c>
      <c r="Y171" s="48">
        <f>Zalaegerszeg!Y106</f>
        <v>349052</v>
      </c>
      <c r="Z171" s="48">
        <f>Zalaegerszeg!Z106</f>
        <v>349052</v>
      </c>
      <c r="AA171" s="48">
        <f>Zalaegerszeg!AA106</f>
        <v>349052</v>
      </c>
      <c r="AB171" s="48">
        <f>Zalaegerszeg!AB106</f>
        <v>349052</v>
      </c>
      <c r="AC171" s="49">
        <f>Zalaegerszeg!AC106</f>
        <v>349052</v>
      </c>
    </row>
    <row r="172" spans="1:29" s="145" customFormat="1" ht="90" x14ac:dyDescent="0.25">
      <c r="A172" s="212">
        <v>87</v>
      </c>
      <c r="B172" s="215"/>
      <c r="C172" s="215" t="str">
        <f>Zalaegerszeg!C107</f>
        <v>Zalaegerszeg</v>
      </c>
      <c r="D172" s="215" t="str">
        <f>Zalaegerszeg!D107</f>
        <v>gerinchálózat szerelvényeinek ütemezett cseréje</v>
      </c>
      <c r="E172" s="215" t="str">
        <f>Zalaegerszeg!E107</f>
        <v xml:space="preserve">A szerelvény állapota anyaga, kora, minősége miatt nem megfelelő, elavult. </v>
      </c>
      <c r="F172" s="215" t="str">
        <f>Zalaegerszeg!F107</f>
        <v>A szerelvény elavult műszaki állapota miatt gyakoriak a csőtörések.</v>
      </c>
      <c r="G172" s="215" t="str">
        <f>Zalaegerszeg!G107</f>
        <v>A szerelvény kiváltás a vízigények figyelembevételével megfelelő átmérőjű és anyagú hálózatot kapunk.</v>
      </c>
      <c r="H172" s="215"/>
      <c r="I172" s="189" t="str">
        <f>Zalaegerszeg!I107</f>
        <v>Zalaegerszeg</v>
      </c>
      <c r="J172" s="190">
        <f>Zalaegerszeg!J107</f>
        <v>51075</v>
      </c>
      <c r="K172" s="190"/>
      <c r="L172" s="221">
        <f>Zalaegerszeg!L107</f>
        <v>45292</v>
      </c>
      <c r="M172" s="221">
        <f>Zalaegerszeg!M107</f>
        <v>48579</v>
      </c>
      <c r="N172" s="190" t="str">
        <f>Zalaegerszeg!N107</f>
        <v>hosszú</v>
      </c>
      <c r="O172" s="47"/>
      <c r="P172" s="37"/>
      <c r="Q172" s="37"/>
      <c r="R172" s="37"/>
      <c r="S172" s="37"/>
      <c r="T172" s="48">
        <f>Zalaegerszeg!T107</f>
        <v>5675</v>
      </c>
      <c r="U172" s="48">
        <f>Zalaegerszeg!U107</f>
        <v>5675</v>
      </c>
      <c r="V172" s="48">
        <f>Zalaegerszeg!V107</f>
        <v>5675</v>
      </c>
      <c r="W172" s="48">
        <f>Zalaegerszeg!W107</f>
        <v>5675</v>
      </c>
      <c r="X172" s="48">
        <f>Zalaegerszeg!X107</f>
        <v>5675</v>
      </c>
      <c r="Y172" s="48">
        <f>Zalaegerszeg!Y107</f>
        <v>5675</v>
      </c>
      <c r="Z172" s="48">
        <f>Zalaegerszeg!Z107</f>
        <v>5675</v>
      </c>
      <c r="AA172" s="48">
        <f>Zalaegerszeg!AA107</f>
        <v>5675</v>
      </c>
      <c r="AB172" s="48">
        <f>Zalaegerszeg!AB107</f>
        <v>5675</v>
      </c>
      <c r="AC172" s="49"/>
    </row>
    <row r="173" spans="1:29" s="145" customFormat="1" ht="90" x14ac:dyDescent="0.25">
      <c r="A173" s="212">
        <v>88</v>
      </c>
      <c r="B173" s="215"/>
      <c r="C173" s="215" t="str">
        <f>Zalaegerszeg!C108</f>
        <v>Zalaegerszeg</v>
      </c>
      <c r="D173" s="215" t="str">
        <f>Zalaegerszeg!D108</f>
        <v xml:space="preserve">gerincvezeték csere </v>
      </c>
      <c r="E173" s="215" t="str">
        <f>Zalaegerszeg!E108</f>
        <v xml:space="preserve">A vezeték állapota anyaga, kora, minősége miatt nem megfelelő, elavult. </v>
      </c>
      <c r="F173" s="215" t="str">
        <f>Zalaegerszeg!F108</f>
        <v>A vezeték elavult műszaki állapota miatt gyakoriak a csőtörések.</v>
      </c>
      <c r="G173" s="215" t="str">
        <f>Zalaegerszeg!G108</f>
        <v>A vízvezeték kiváltás a vízigények figyelembevételével megfelelő átmérőjű és anyagú hálózatot kapunk.</v>
      </c>
      <c r="H173" s="215"/>
      <c r="I173" s="189" t="str">
        <f>Zalaegerszeg!I108</f>
        <v>Zalaegerszeg</v>
      </c>
      <c r="J173" s="190">
        <f>Zalaegerszeg!J108</f>
        <v>283530</v>
      </c>
      <c r="K173" s="190"/>
      <c r="L173" s="221">
        <f>Zalaegerszeg!L108</f>
        <v>45292</v>
      </c>
      <c r="M173" s="221">
        <f>Zalaegerszeg!M108</f>
        <v>48579</v>
      </c>
      <c r="N173" s="190" t="str">
        <f>Zalaegerszeg!N108</f>
        <v>hosszú</v>
      </c>
      <c r="O173" s="47"/>
      <c r="P173" s="37"/>
      <c r="Q173" s="37"/>
      <c r="R173" s="37"/>
      <c r="S173" s="37"/>
      <c r="T173" s="48">
        <f>Zalaegerszeg!T108</f>
        <v>27140</v>
      </c>
      <c r="U173" s="48">
        <f>Zalaegerszeg!U108</f>
        <v>29945</v>
      </c>
      <c r="V173" s="48">
        <f>Zalaegerszeg!V108</f>
        <v>29945</v>
      </c>
      <c r="W173" s="48">
        <f>Zalaegerszeg!W108</f>
        <v>31815</v>
      </c>
      <c r="X173" s="48">
        <f>Zalaegerszeg!X108</f>
        <v>24335</v>
      </c>
      <c r="Y173" s="48">
        <f>Zalaegerszeg!Y108</f>
        <v>50515</v>
      </c>
      <c r="Z173" s="48">
        <f>Zalaegerszeg!Z108</f>
        <v>29945</v>
      </c>
      <c r="AA173" s="48">
        <f>Zalaegerszeg!AA108</f>
        <v>29945</v>
      </c>
      <c r="AB173" s="48">
        <f>Zalaegerszeg!AB108</f>
        <v>29945</v>
      </c>
      <c r="AC173" s="49"/>
    </row>
    <row r="174" spans="1:29" s="91" customFormat="1" ht="105" x14ac:dyDescent="0.25">
      <c r="A174" s="212">
        <v>89</v>
      </c>
      <c r="B174" s="215"/>
      <c r="C174" s="215" t="str">
        <f>Zalaegerszeg!C109</f>
        <v>Zalaegerszeg</v>
      </c>
      <c r="D174" s="215" t="str">
        <f>Zalaegerszeg!D109</f>
        <v>mechanikai tisztítási csomópontok kiépítése</v>
      </c>
      <c r="E174" s="215" t="str">
        <f>Zalaegerszeg!E109</f>
        <v>A meglévő szerelvényekkel korlátozott korlátozottak a hálózattisztítási lehetőségek.</v>
      </c>
      <c r="F174" s="215" t="str">
        <f>Zalaegerszeg!F109</f>
        <v>Rendszeres hálózatisztítás végrehajtása a jövőben.</v>
      </c>
      <c r="G174" s="215" t="str">
        <f>Zalaegerszeg!G109</f>
        <v>A tisztítási csomópontok kialakításával lehetőség nyílik a rendszeres hálózattisztítások elvégzésére.</v>
      </c>
      <c r="H174" s="215"/>
      <c r="I174" s="189" t="str">
        <f>Zalaegerszeg!I109</f>
        <v>Zalaegerszeg</v>
      </c>
      <c r="J174" s="190">
        <f>Zalaegerszeg!J109</f>
        <v>72000</v>
      </c>
      <c r="K174" s="190"/>
      <c r="L174" s="221">
        <f>Zalaegerszeg!L109</f>
        <v>45292</v>
      </c>
      <c r="M174" s="221">
        <f>Zalaegerszeg!M109</f>
        <v>48579</v>
      </c>
      <c r="N174" s="190" t="str">
        <f>Zalaegerszeg!N109</f>
        <v>hosszú</v>
      </c>
      <c r="O174" s="1"/>
      <c r="P174" s="2"/>
      <c r="Q174" s="2"/>
      <c r="R174" s="2"/>
      <c r="S174" s="2"/>
      <c r="T174" s="48">
        <f>Zalaegerszeg!T109</f>
        <v>8000</v>
      </c>
      <c r="U174" s="48">
        <f>Zalaegerszeg!U109</f>
        <v>8000</v>
      </c>
      <c r="V174" s="48">
        <f>Zalaegerszeg!V109</f>
        <v>8000</v>
      </c>
      <c r="W174" s="48">
        <f>Zalaegerszeg!W109</f>
        <v>8000</v>
      </c>
      <c r="X174" s="48">
        <f>Zalaegerszeg!X109</f>
        <v>8000</v>
      </c>
      <c r="Y174" s="48">
        <f>Zalaegerszeg!Y109</f>
        <v>8000</v>
      </c>
      <c r="Z174" s="48">
        <f>Zalaegerszeg!Z109</f>
        <v>8000</v>
      </c>
      <c r="AA174" s="48">
        <f>Zalaegerszeg!AA109</f>
        <v>8000</v>
      </c>
      <c r="AB174" s="48">
        <f>Zalaegerszeg!AB109</f>
        <v>8000</v>
      </c>
      <c r="AC174" s="49"/>
    </row>
    <row r="175" spans="1:29" s="91" customFormat="1" ht="90" x14ac:dyDescent="0.25">
      <c r="A175" s="212">
        <v>90</v>
      </c>
      <c r="B175" s="215"/>
      <c r="C175" s="215" t="str">
        <f>Zalaegerszeg!C110</f>
        <v>Zalaegerszeg</v>
      </c>
      <c r="D175" s="215" t="str">
        <f>Zalaegerszeg!D110</f>
        <v>ivóvízvezeték rekonstrukcióhoz köthető tervezési feladatok</v>
      </c>
      <c r="E175" s="215" t="str">
        <f>Zalaegerszeg!E110</f>
        <v xml:space="preserve">A vezeték állapota anyaga, kora, minősége miatt nem megfelelő, elavult. </v>
      </c>
      <c r="F175" s="215" t="str">
        <f>Zalaegerszeg!F110</f>
        <v>A vezeték elavult műszaki állapota miatt gyakoriak a csőtörések.</v>
      </c>
      <c r="G175" s="215" t="str">
        <f>Zalaegerszeg!G110</f>
        <v>A vízvezeték kiváltás a vízigények figyelembevételével megfelelő átmérőjű és anyagú hálózatot kapunk.</v>
      </c>
      <c r="H175" s="215"/>
      <c r="I175" s="189" t="str">
        <f>Zalaegerszeg!I110</f>
        <v>Zalaegerszeg</v>
      </c>
      <c r="J175" s="190">
        <f>Zalaegerszeg!J110</f>
        <v>27000</v>
      </c>
      <c r="K175" s="190"/>
      <c r="L175" s="221">
        <f>Zalaegerszeg!L110</f>
        <v>45292</v>
      </c>
      <c r="M175" s="221">
        <f>Zalaegerszeg!M110</f>
        <v>48579</v>
      </c>
      <c r="N175" s="190" t="str">
        <f>Zalaegerszeg!N110</f>
        <v>hosszú</v>
      </c>
      <c r="O175" s="1"/>
      <c r="P175" s="2"/>
      <c r="Q175" s="2"/>
      <c r="R175" s="2"/>
      <c r="S175" s="2"/>
      <c r="T175" s="48">
        <f>Zalaegerszeg!T110</f>
        <v>3000</v>
      </c>
      <c r="U175" s="48">
        <f>Zalaegerszeg!U110</f>
        <v>3000</v>
      </c>
      <c r="V175" s="48">
        <f>Zalaegerszeg!V110</f>
        <v>3000</v>
      </c>
      <c r="W175" s="48">
        <f>Zalaegerszeg!W110</f>
        <v>3000</v>
      </c>
      <c r="X175" s="48">
        <f>Zalaegerszeg!X110</f>
        <v>3000</v>
      </c>
      <c r="Y175" s="48">
        <f>Zalaegerszeg!Y110</f>
        <v>3000</v>
      </c>
      <c r="Z175" s="48">
        <f>Zalaegerszeg!Z110</f>
        <v>3000</v>
      </c>
      <c r="AA175" s="48">
        <f>Zalaegerszeg!AA110</f>
        <v>3000</v>
      </c>
      <c r="AB175" s="48">
        <f>Zalaegerszeg!AB110</f>
        <v>3000</v>
      </c>
      <c r="AC175" s="49"/>
    </row>
    <row r="176" spans="1:29" s="145" customFormat="1" ht="90" x14ac:dyDescent="0.25">
      <c r="A176" s="212">
        <v>91</v>
      </c>
      <c r="B176" s="215"/>
      <c r="C176" s="215" t="str">
        <f>Zalaegerszeg!C111</f>
        <v>Bocfölde tároló töltő vezeték</v>
      </c>
      <c r="D176" s="215" t="str">
        <f>Zalaegerszeg!D111</f>
        <v>gerincvezeték csere (D250 1600 fm) I. ütem</v>
      </c>
      <c r="E176" s="215" t="str">
        <f>Zalaegerszeg!E111</f>
        <v xml:space="preserve">A vezeték állapota anyaga, kora, minősége miatt nem megfelelő, elavult. </v>
      </c>
      <c r="F176" s="215" t="str">
        <f>Zalaegerszeg!F111</f>
        <v>A vezeték elavult műszaki állapota miatt gyakoriak a csőtörések.</v>
      </c>
      <c r="G176" s="215" t="str">
        <f>Zalaegerszeg!G111</f>
        <v>A vízvezeték kiváltás a vízigények figyelembevételével megfelelő átmérőjű és anyagú hálózatot kapunk.</v>
      </c>
      <c r="H176" s="215"/>
      <c r="I176" s="189" t="str">
        <f>Zalaegerszeg!I111</f>
        <v>Zalaegerszeg</v>
      </c>
      <c r="J176" s="190">
        <f>Zalaegerszeg!J111</f>
        <v>53000</v>
      </c>
      <c r="K176" s="190"/>
      <c r="L176" s="221">
        <f>Zalaegerszeg!L111</f>
        <v>45383</v>
      </c>
      <c r="M176" s="221">
        <f>Zalaegerszeg!M111</f>
        <v>45412</v>
      </c>
      <c r="N176" s="190" t="str">
        <f>Zalaegerszeg!N111</f>
        <v>hosszú</v>
      </c>
      <c r="O176" s="47"/>
      <c r="P176" s="37"/>
      <c r="Q176" s="37"/>
      <c r="R176" s="37"/>
      <c r="S176" s="37"/>
      <c r="T176" s="48">
        <f>Zalaegerszeg!T111</f>
        <v>53000</v>
      </c>
      <c r="U176" s="48"/>
      <c r="V176" s="48"/>
      <c r="W176" s="48"/>
      <c r="X176" s="48"/>
      <c r="Y176" s="48"/>
      <c r="Z176" s="48"/>
      <c r="AA176" s="48"/>
      <c r="AB176" s="48"/>
      <c r="AC176" s="49"/>
    </row>
    <row r="177" spans="1:29" s="91" customFormat="1" ht="90" x14ac:dyDescent="0.25">
      <c r="A177" s="212">
        <v>92</v>
      </c>
      <c r="B177" s="215"/>
      <c r="C177" s="215" t="str">
        <f>Bagod!C48</f>
        <v>Bagod</v>
      </c>
      <c r="D177" s="215" t="str">
        <f>Bagod!D48</f>
        <v>ivóvízhálózat rekonstrukció</v>
      </c>
      <c r="E177" s="215" t="str">
        <f>Bagod!E48</f>
        <v xml:space="preserve">A vezeték állapota anyaga, kora, minősége miatt nem megfelelő, elavult. </v>
      </c>
      <c r="F177" s="215" t="str">
        <f>Bagod!F48</f>
        <v>A vezeték elavult műszaki állapota miatt gyakoriak a csőtörések</v>
      </c>
      <c r="G177" s="215" t="str">
        <f>Bagod!G48</f>
        <v>A vízvezeték kiváltás, a vízigények figyelembevételével megfelelő átmérőjű és anyagú hálózatot kapunk.</v>
      </c>
      <c r="H177" s="215"/>
      <c r="I177" s="189" t="str">
        <f>Bagod!I48</f>
        <v>Bagod</v>
      </c>
      <c r="J177" s="190">
        <f>Bagod!J48</f>
        <v>135210</v>
      </c>
      <c r="K177" s="190"/>
      <c r="L177" s="221">
        <f>Bagod!L48</f>
        <v>45383</v>
      </c>
      <c r="M177" s="221">
        <f>Bagod!M48</f>
        <v>48944</v>
      </c>
      <c r="N177" s="190" t="str">
        <f>Bagod!N48</f>
        <v>hosszú</v>
      </c>
      <c r="O177" s="1"/>
      <c r="P177" s="2"/>
      <c r="Q177" s="2"/>
      <c r="R177" s="2"/>
      <c r="S177" s="2"/>
      <c r="T177" s="3">
        <f>Bagod!T48</f>
        <v>13521</v>
      </c>
      <c r="U177" s="3">
        <f>Bagod!U48</f>
        <v>13521</v>
      </c>
      <c r="V177" s="3">
        <f>Bagod!V48</f>
        <v>13521</v>
      </c>
      <c r="W177" s="3">
        <f>Bagod!W48</f>
        <v>13521</v>
      </c>
      <c r="X177" s="3">
        <f>Bagod!X48</f>
        <v>13521</v>
      </c>
      <c r="Y177" s="3">
        <f>Bagod!Y48</f>
        <v>13521</v>
      </c>
      <c r="Z177" s="3">
        <f>Bagod!Z48</f>
        <v>13521</v>
      </c>
      <c r="AA177" s="3">
        <f>Bagod!AA48</f>
        <v>13521</v>
      </c>
      <c r="AB177" s="3">
        <f>Bagod!AB48</f>
        <v>13521</v>
      </c>
      <c r="AC177" s="4">
        <f>Bagod!AC48</f>
        <v>13521</v>
      </c>
    </row>
    <row r="178" spans="1:29" s="91" customFormat="1" ht="90" x14ac:dyDescent="0.25">
      <c r="A178" s="212">
        <v>93</v>
      </c>
      <c r="B178" s="215"/>
      <c r="C178" s="215" t="str">
        <f>Kávás!C46</f>
        <v>Kávás</v>
      </c>
      <c r="D178" s="215" t="str">
        <f>Kávás!D46</f>
        <v>ivóvízhálózat rekonstrukció</v>
      </c>
      <c r="E178" s="215" t="str">
        <f>Kávás!E46</f>
        <v xml:space="preserve">A vezeték állapota anyaga, kora, minősége miatt nem megfelelő, elavult. </v>
      </c>
      <c r="F178" s="215" t="str">
        <f>Kávás!F46</f>
        <v>A vezeték elavult műszaki állapota miatt gyakoriak a csőtörések</v>
      </c>
      <c r="G178" s="215" t="str">
        <f>Kávás!G46</f>
        <v>A vízvezeték kiváltás, a vízigények figyelembevételével megfelelő átmérőjű és anyagú hálózatot kapunk.</v>
      </c>
      <c r="H178" s="215"/>
      <c r="I178" s="189" t="str">
        <f>Kávás!I46</f>
        <v>Kávás</v>
      </c>
      <c r="J178" s="190">
        <f>Kávás!J46</f>
        <v>66130</v>
      </c>
      <c r="K178" s="190"/>
      <c r="L178" s="221">
        <f>Kávás!L46</f>
        <v>45383</v>
      </c>
      <c r="M178" s="221">
        <f>Kávás!M46</f>
        <v>48944</v>
      </c>
      <c r="N178" s="190" t="str">
        <f>Kávás!N46</f>
        <v>hosszú</v>
      </c>
      <c r="O178" s="1"/>
      <c r="P178" s="2"/>
      <c r="Q178" s="2"/>
      <c r="R178" s="2"/>
      <c r="S178" s="2"/>
      <c r="T178" s="3">
        <f>Kávás!T46</f>
        <v>6613</v>
      </c>
      <c r="U178" s="3">
        <f>Kávás!U46</f>
        <v>6613</v>
      </c>
      <c r="V178" s="3">
        <f>Kávás!V46</f>
        <v>6613</v>
      </c>
      <c r="W178" s="3">
        <f>Kávás!W46</f>
        <v>6613</v>
      </c>
      <c r="X178" s="3">
        <f>Kávás!X46</f>
        <v>6613</v>
      </c>
      <c r="Y178" s="3">
        <f>Kávás!Y46</f>
        <v>6613</v>
      </c>
      <c r="Z178" s="3">
        <f>Kávás!Z46</f>
        <v>6613</v>
      </c>
      <c r="AA178" s="3">
        <f>Kávás!AA46</f>
        <v>6613</v>
      </c>
      <c r="AB178" s="3">
        <f>Kávás!AB46</f>
        <v>6613</v>
      </c>
      <c r="AC178" s="4">
        <f>Kávás!AC46</f>
        <v>6613</v>
      </c>
    </row>
    <row r="179" spans="1:29" s="91" customFormat="1" ht="90" x14ac:dyDescent="0.25">
      <c r="A179" s="212">
        <v>94</v>
      </c>
      <c r="B179" s="215"/>
      <c r="C179" s="215" t="str">
        <f>Kispáli!C47</f>
        <v>Kispáli</v>
      </c>
      <c r="D179" s="215" t="str">
        <f>Kispáli!D47</f>
        <v>gerincvezetékek szerelvényeinek ütemezett cseréje</v>
      </c>
      <c r="E179" s="215" t="str">
        <f>Kispáli!E47</f>
        <v>A vezeték állapota anyaga, kora, minősége miatt nem megfelelő, elavult.</v>
      </c>
      <c r="F179" s="215" t="str">
        <f>Kispáli!F47</f>
        <v>A vezeték elavult műszaki állapota miatt gyakoriak a csőtörések.</v>
      </c>
      <c r="G179" s="215" t="str">
        <f>Kispáli!G47</f>
        <v>A vízvezeték kiváltás, a vízigények figyelembevételével megfelelő átmérőjű és anyagú hálózatot kapunk.</v>
      </c>
      <c r="H179" s="215"/>
      <c r="I179" s="189" t="str">
        <f>Kispáli!I47</f>
        <v>Kispáli</v>
      </c>
      <c r="J179" s="190">
        <f>Kispáli!J47</f>
        <v>1031</v>
      </c>
      <c r="K179" s="190"/>
      <c r="L179" s="221">
        <f>Kispáli!L47</f>
        <v>45413</v>
      </c>
      <c r="M179" s="221">
        <f>Kispáli!M47</f>
        <v>45657</v>
      </c>
      <c r="N179" s="190" t="str">
        <f>Kispáli!N47</f>
        <v>hosszú</v>
      </c>
      <c r="O179" s="1"/>
      <c r="P179" s="2"/>
      <c r="Q179" s="2"/>
      <c r="R179" s="2"/>
      <c r="S179" s="2"/>
      <c r="T179" s="3">
        <f>Kispáli!T47</f>
        <v>1031</v>
      </c>
      <c r="U179" s="3"/>
      <c r="V179" s="3"/>
      <c r="W179" s="3"/>
      <c r="X179" s="3"/>
      <c r="Y179" s="3"/>
      <c r="Z179" s="3"/>
      <c r="AA179" s="3"/>
      <c r="AB179" s="3"/>
      <c r="AC179" s="4"/>
    </row>
    <row r="180" spans="1:29" s="91" customFormat="1" ht="90" x14ac:dyDescent="0.25">
      <c r="A180" s="212">
        <v>95</v>
      </c>
      <c r="B180" s="215"/>
      <c r="C180" s="215" t="str">
        <f>Milejszeg!C46</f>
        <v>Milejszeg - Pálfiszeg</v>
      </c>
      <c r="D180" s="215" t="str">
        <f>Milejszeg!D46</f>
        <v>gerincvezeték csere (NA100 840 fm)</v>
      </c>
      <c r="E180" s="215" t="str">
        <f>Milejszeg!E46</f>
        <v xml:space="preserve">A vezeték állapota anyaga, kora, minősége miatt nem megfelelő, elavult. </v>
      </c>
      <c r="F180" s="215" t="str">
        <f>Milejszeg!F46</f>
        <v xml:space="preserve">A bekötővezeték anyaga vízbiztonsági kockázatot rejt magában, illetve nagyobb a valószínűsége a meghibásodásnak. </v>
      </c>
      <c r="G180" s="215" t="str">
        <f>Milejszeg!G46</f>
        <v>A vízvezeték kiváltás, a vízigények figyelembevételével megfelelő átmérőjű és anyagú hálózatot kapunk.</v>
      </c>
      <c r="H180" s="215"/>
      <c r="I180" s="189" t="str">
        <f>Milejszeg!I46</f>
        <v>Milejszeg</v>
      </c>
      <c r="J180" s="190">
        <f>Milejszeg!J46</f>
        <v>1945</v>
      </c>
      <c r="K180" s="190"/>
      <c r="L180" s="221">
        <f>Milejszeg!L46</f>
        <v>45383</v>
      </c>
      <c r="M180" s="221">
        <f>Milejszeg!M46</f>
        <v>48944</v>
      </c>
      <c r="N180" s="190" t="str">
        <f>Milejszeg!N46</f>
        <v>hosszú</v>
      </c>
      <c r="O180" s="1"/>
      <c r="P180" s="2"/>
      <c r="Q180" s="2"/>
      <c r="R180" s="2"/>
      <c r="S180" s="2"/>
      <c r="T180" s="3">
        <f>Milejszeg!T46</f>
        <v>230</v>
      </c>
      <c r="U180" s="3">
        <f>Milejszeg!U46</f>
        <v>230</v>
      </c>
      <c r="V180" s="3">
        <f>Milejszeg!V46</f>
        <v>230</v>
      </c>
      <c r="W180" s="3">
        <f>Milejszeg!W46</f>
        <v>230</v>
      </c>
      <c r="X180" s="3">
        <f>Milejszeg!X46</f>
        <v>230</v>
      </c>
      <c r="Y180" s="3">
        <f>Milejszeg!Y46</f>
        <v>230</v>
      </c>
      <c r="Z180" s="3">
        <f>Milejszeg!Z46</f>
        <v>175</v>
      </c>
      <c r="AA180" s="3">
        <f>Milejszeg!AA46</f>
        <v>130</v>
      </c>
      <c r="AB180" s="3">
        <f>Milejszeg!AB46</f>
        <v>130</v>
      </c>
      <c r="AC180" s="4">
        <f>Milejszeg!AC46</f>
        <v>130</v>
      </c>
    </row>
    <row r="181" spans="1:29" s="91" customFormat="1" ht="90" x14ac:dyDescent="0.25">
      <c r="A181" s="212">
        <v>96</v>
      </c>
      <c r="B181" s="215"/>
      <c r="C181" s="215" t="str">
        <f>Nagypáli!C47</f>
        <v>Nagypáli</v>
      </c>
      <c r="D181" s="215" t="str">
        <f>Nagypáli!D47</f>
        <v>ivóvízhálózat rekonstrukció</v>
      </c>
      <c r="E181" s="215" t="str">
        <f>Nagypáli!E47</f>
        <v>A vezeték állapota anyaga, kora, minősége miatt nem megfelelő, elavult.</v>
      </c>
      <c r="F181" s="215" t="str">
        <f>Nagypáli!F47</f>
        <v>A vezeték elavult műszaki állapota miatt gyakoriak a csőtörések.</v>
      </c>
      <c r="G181" s="215" t="str">
        <f>Nagypáli!G47</f>
        <v>A vízvezeték kiváltás, a vízigények figyelembevételével megfelelő átmérőjű és anyagú hálózatot kapunk.</v>
      </c>
      <c r="H181" s="215"/>
      <c r="I181" s="189" t="str">
        <f>Nagypáli!I47</f>
        <v>Nagypáli</v>
      </c>
      <c r="J181" s="190">
        <f>Nagypáli!J47</f>
        <v>88190</v>
      </c>
      <c r="K181" s="190"/>
      <c r="L181" s="221">
        <f>Nagypáli!L47</f>
        <v>45413</v>
      </c>
      <c r="M181" s="221">
        <f>Nagypáli!M47</f>
        <v>48944</v>
      </c>
      <c r="N181" s="190" t="str">
        <f>Nagypáli!N47</f>
        <v>hosszú</v>
      </c>
      <c r="O181" s="1"/>
      <c r="P181" s="2"/>
      <c r="Q181" s="2"/>
      <c r="R181" s="2"/>
      <c r="S181" s="2"/>
      <c r="T181" s="3">
        <f>Nagypáli!T47</f>
        <v>8819</v>
      </c>
      <c r="U181" s="3">
        <f>Nagypáli!U47</f>
        <v>8819</v>
      </c>
      <c r="V181" s="3">
        <f>Nagypáli!V47</f>
        <v>8819</v>
      </c>
      <c r="W181" s="3">
        <f>Nagypáli!W47</f>
        <v>8819</v>
      </c>
      <c r="X181" s="3">
        <f>Nagypáli!X47</f>
        <v>8819</v>
      </c>
      <c r="Y181" s="3">
        <f>Nagypáli!Y47</f>
        <v>8819</v>
      </c>
      <c r="Z181" s="3">
        <f>Nagypáli!Z47</f>
        <v>8819</v>
      </c>
      <c r="AA181" s="3">
        <f>Nagypáli!AA47</f>
        <v>8819</v>
      </c>
      <c r="AB181" s="3">
        <f>Nagypáli!AB47</f>
        <v>8819</v>
      </c>
      <c r="AC181" s="4">
        <f>Nagypáli!AC47</f>
        <v>8819</v>
      </c>
    </row>
    <row r="182" spans="1:29" s="91" customFormat="1" ht="90" x14ac:dyDescent="0.25">
      <c r="A182" s="212">
        <v>97</v>
      </c>
      <c r="B182" s="215"/>
      <c r="C182" s="215" t="str">
        <f>Sárhida!C47</f>
        <v>Sárhida</v>
      </c>
      <c r="D182" s="215" t="str">
        <f>Sárhida!D47</f>
        <v>ivóvízhálózat rekonstrukció</v>
      </c>
      <c r="E182" s="215" t="str">
        <f>Sárhida!E47</f>
        <v xml:space="preserve">A vezeték állapota anyaga, kora, minősége miatt nem megfelelő, elavult. </v>
      </c>
      <c r="F182" s="215" t="str">
        <f>Sárhida!F47</f>
        <v>A vezeték anyaga vízbiztonsági kockázatot rejt magában, illetve nagyobb a valószínűsége a meghibásodásnak.</v>
      </c>
      <c r="G182" s="215" t="str">
        <f>Sárhida!G47</f>
        <v>A vízvezeték kiváltás a vízigények figyelembevételével megfelelő átmérőjű és anyagú hálózatot kapunk.</v>
      </c>
      <c r="H182" s="215"/>
      <c r="I182" s="189" t="str">
        <f>Sárhida!I47</f>
        <v>Sárhida</v>
      </c>
      <c r="J182" s="190">
        <f>Sárhida!J47</f>
        <v>71210</v>
      </c>
      <c r="K182" s="190"/>
      <c r="L182" s="221">
        <f>Sárhida!L47</f>
        <v>45383</v>
      </c>
      <c r="M182" s="221">
        <f>Sárhida!M47</f>
        <v>48944</v>
      </c>
      <c r="N182" s="190" t="str">
        <f>Sárhida!N47</f>
        <v>hosszú</v>
      </c>
      <c r="O182" s="1"/>
      <c r="P182" s="2"/>
      <c r="Q182" s="2"/>
      <c r="R182" s="2"/>
      <c r="S182" s="2"/>
      <c r="T182" s="3">
        <f>Sárhida!T47</f>
        <v>7121</v>
      </c>
      <c r="U182" s="3">
        <f>Sárhida!U47</f>
        <v>7121</v>
      </c>
      <c r="V182" s="3">
        <f>Sárhida!V47</f>
        <v>7121</v>
      </c>
      <c r="W182" s="3">
        <f>Sárhida!W47</f>
        <v>7121</v>
      </c>
      <c r="X182" s="3">
        <f>Sárhida!X47</f>
        <v>7121</v>
      </c>
      <c r="Y182" s="3">
        <f>Sárhida!Y47</f>
        <v>7121</v>
      </c>
      <c r="Z182" s="3">
        <f>Sárhida!Z47</f>
        <v>7121</v>
      </c>
      <c r="AA182" s="3">
        <f>Sárhida!AA47</f>
        <v>7121</v>
      </c>
      <c r="AB182" s="3">
        <f>Sárhida!AB47</f>
        <v>7121</v>
      </c>
      <c r="AC182" s="4">
        <f>Sárhida!AC47</f>
        <v>7121</v>
      </c>
    </row>
    <row r="183" spans="1:29" s="91" customFormat="1" ht="90" x14ac:dyDescent="0.25">
      <c r="A183" s="212">
        <v>98</v>
      </c>
      <c r="B183" s="215"/>
      <c r="C183" s="215" t="str">
        <f>Teskánd!C47</f>
        <v>Teskánd</v>
      </c>
      <c r="D183" s="215" t="str">
        <f>Teskánd!D47</f>
        <v>ivóvízhálózat rekonstrukció</v>
      </c>
      <c r="E183" s="215" t="str">
        <f>Teskánd!E47</f>
        <v xml:space="preserve">A vezeték állapota anyaga, kora, minősége miatt nem megfelelő, elavult. </v>
      </c>
      <c r="F183" s="215" t="str">
        <f>Teskánd!F47</f>
        <v>A vezeték elavult műszaki állapota miatt gyakoriak a csőtörések.</v>
      </c>
      <c r="G183" s="215" t="str">
        <f>Teskánd!G47</f>
        <v>A vízvezeték kiváltás a vízigények figyelembevételével megfelelő átmérőjű és anyagú hálózatot kapunk.</v>
      </c>
      <c r="H183" s="215"/>
      <c r="I183" s="189" t="str">
        <f>Teskánd!I47</f>
        <v>Teskánd</v>
      </c>
      <c r="J183" s="190">
        <f>Teskánd!J47</f>
        <v>173750</v>
      </c>
      <c r="K183" s="190"/>
      <c r="L183" s="221">
        <f>Teskánd!L47</f>
        <v>45383</v>
      </c>
      <c r="M183" s="221">
        <f>Teskánd!M47</f>
        <v>48944</v>
      </c>
      <c r="N183" s="190" t="str">
        <f>Teskánd!N47</f>
        <v>hosszú</v>
      </c>
      <c r="O183" s="1"/>
      <c r="P183" s="2"/>
      <c r="Q183" s="2"/>
      <c r="R183" s="2"/>
      <c r="S183" s="2"/>
      <c r="T183" s="3">
        <f>Teskánd!T47</f>
        <v>17375</v>
      </c>
      <c r="U183" s="3">
        <f>Teskánd!U47</f>
        <v>17375</v>
      </c>
      <c r="V183" s="3">
        <f>Teskánd!V47</f>
        <v>17375</v>
      </c>
      <c r="W183" s="3">
        <f>Teskánd!W47</f>
        <v>17375</v>
      </c>
      <c r="X183" s="3">
        <f>Teskánd!X47</f>
        <v>17375</v>
      </c>
      <c r="Y183" s="3">
        <f>Teskánd!Y47</f>
        <v>17375</v>
      </c>
      <c r="Z183" s="3">
        <f>Teskánd!Z47</f>
        <v>17375</v>
      </c>
      <c r="AA183" s="3">
        <f>Teskánd!AA47</f>
        <v>17375</v>
      </c>
      <c r="AB183" s="3">
        <f>Teskánd!AB47</f>
        <v>17375</v>
      </c>
      <c r="AC183" s="4">
        <f>Teskánd!AC47</f>
        <v>17375</v>
      </c>
    </row>
    <row r="184" spans="1:29" s="91" customFormat="1" ht="90" x14ac:dyDescent="0.25">
      <c r="A184" s="212">
        <v>99</v>
      </c>
      <c r="B184" s="215"/>
      <c r="C184" s="215" t="str">
        <f>Zalaboldogfa!C46</f>
        <v>Zalaboldogfa</v>
      </c>
      <c r="D184" s="215" t="str">
        <f>Zalaboldogfa!D46</f>
        <v>ivóvízhálózat rekonstrukció</v>
      </c>
      <c r="E184" s="215" t="str">
        <f>Zalaboldogfa!E46</f>
        <v xml:space="preserve">A vezeték állapota anyaga, kora, minősége miatt nem megfelelő, elavult. </v>
      </c>
      <c r="F184" s="215" t="str">
        <f>Zalaboldogfa!F46</f>
        <v>A vezeték elavult műszaki állapota miatt gyakoriak a csőtörések</v>
      </c>
      <c r="G184" s="215" t="str">
        <f>Zalaboldogfa!G46</f>
        <v>A vízvezeték kiváltás, a vízigények figyelembevételével megfelelő átmérőjű és anyagú hálózatot kapunk.</v>
      </c>
      <c r="H184" s="215"/>
      <c r="I184" s="189" t="str">
        <f>Zalaboldogfa!I46</f>
        <v>Zalaboldogfa</v>
      </c>
      <c r="J184" s="190">
        <f>Zalaboldogfa!J46</f>
        <v>101440</v>
      </c>
      <c r="K184" s="190"/>
      <c r="L184" s="221">
        <f>Zalaboldogfa!L46</f>
        <v>45383</v>
      </c>
      <c r="M184" s="221">
        <f>Zalaboldogfa!M46</f>
        <v>48944</v>
      </c>
      <c r="N184" s="190" t="str">
        <f>Zalaboldogfa!N46</f>
        <v>hosszú</v>
      </c>
      <c r="O184" s="1"/>
      <c r="P184" s="2"/>
      <c r="Q184" s="2"/>
      <c r="R184" s="2"/>
      <c r="S184" s="2"/>
      <c r="T184" s="3">
        <f>Zalaboldogfa!T46</f>
        <v>10144</v>
      </c>
      <c r="U184" s="3">
        <f>Zalaboldogfa!U46</f>
        <v>10144</v>
      </c>
      <c r="V184" s="3">
        <f>Zalaboldogfa!V46</f>
        <v>10144</v>
      </c>
      <c r="W184" s="3">
        <f>Zalaboldogfa!W46</f>
        <v>10144</v>
      </c>
      <c r="X184" s="3">
        <f>Zalaboldogfa!X46</f>
        <v>10144</v>
      </c>
      <c r="Y184" s="3">
        <f>Zalaboldogfa!Y46</f>
        <v>10144</v>
      </c>
      <c r="Z184" s="3">
        <f>Zalaboldogfa!Z46</f>
        <v>10144</v>
      </c>
      <c r="AA184" s="3">
        <f>Zalaboldogfa!AA46</f>
        <v>10144</v>
      </c>
      <c r="AB184" s="3">
        <f>Zalaboldogfa!AB46</f>
        <v>10144</v>
      </c>
      <c r="AC184" s="4">
        <f>Zalaboldogfa!AC46</f>
        <v>10144</v>
      </c>
    </row>
    <row r="185" spans="1:29" s="91" customFormat="1" ht="90" x14ac:dyDescent="0.25">
      <c r="A185" s="212">
        <v>100</v>
      </c>
      <c r="B185" s="215"/>
      <c r="C185" s="215" t="str">
        <f>Zalaszentgyörgy!C49</f>
        <v>Zalaszentgyörgy</v>
      </c>
      <c r="D185" s="215" t="str">
        <f>Zalaszentgyörgy!D49</f>
        <v>ivóvízhálózat rekonstrukció</v>
      </c>
      <c r="E185" s="215" t="str">
        <f>Zalaszentgyörgy!E49</f>
        <v xml:space="preserve">A vezeték állapota anyaga, kora, minősége miatt nem megfelelő, elavult. </v>
      </c>
      <c r="F185" s="215" t="str">
        <f>Zalaszentgyörgy!F49</f>
        <v>A vezeték elavult műszaki állapota miatt gyakoriak a csőtörések</v>
      </c>
      <c r="G185" s="215" t="str">
        <f>Zalaszentgyörgy!G49</f>
        <v>A vízvezeték kiváltás, a vízigények figyelembevételével megfelelő átmérőjű és anyagú hálózatot kapunk.</v>
      </c>
      <c r="H185" s="215"/>
      <c r="I185" s="189" t="str">
        <f>Zalaszentgyörgy!I49</f>
        <v>Zalaszentgyörgy</v>
      </c>
      <c r="J185" s="190">
        <f>Zalaszentgyörgy!J49</f>
        <v>102580</v>
      </c>
      <c r="K185" s="190"/>
      <c r="L185" s="221">
        <f>Zalaszentgyörgy!L49</f>
        <v>45383</v>
      </c>
      <c r="M185" s="221">
        <f>Zalaszentgyörgy!M49</f>
        <v>48944</v>
      </c>
      <c r="N185" s="190" t="str">
        <f>Zalaszentgyörgy!N49</f>
        <v>hosszú</v>
      </c>
      <c r="O185" s="1"/>
      <c r="P185" s="2"/>
      <c r="Q185" s="2"/>
      <c r="R185" s="2"/>
      <c r="S185" s="2"/>
      <c r="T185" s="3">
        <f>Zalaszentgyörgy!T49</f>
        <v>10258</v>
      </c>
      <c r="U185" s="3">
        <f>Zalaszentgyörgy!U49</f>
        <v>10258</v>
      </c>
      <c r="V185" s="3">
        <f>Zalaszentgyörgy!V49</f>
        <v>10258</v>
      </c>
      <c r="W185" s="3">
        <f>Zalaszentgyörgy!W49</f>
        <v>10258</v>
      </c>
      <c r="X185" s="3">
        <f>Zalaszentgyörgy!X49</f>
        <v>10258</v>
      </c>
      <c r="Y185" s="3">
        <f>Zalaszentgyörgy!Y49</f>
        <v>10258</v>
      </c>
      <c r="Z185" s="3">
        <f>Zalaszentgyörgy!Z49</f>
        <v>10258</v>
      </c>
      <c r="AA185" s="3">
        <f>Zalaszentgyörgy!AA49</f>
        <v>10258</v>
      </c>
      <c r="AB185" s="3">
        <f>Zalaszentgyörgy!AB49</f>
        <v>10258</v>
      </c>
      <c r="AC185" s="4">
        <f>Zalaszentgyörgy!AC49</f>
        <v>10258</v>
      </c>
    </row>
    <row r="186" spans="1:29" s="91" customFormat="1" ht="90" x14ac:dyDescent="0.25">
      <c r="A186" s="212">
        <v>104</v>
      </c>
      <c r="B186" s="215"/>
      <c r="C186" s="215" t="str">
        <f>Bagod!C49</f>
        <v>Bagod Vitenyédi út</v>
      </c>
      <c r="D186" s="215" t="str">
        <f>Bagod!D49</f>
        <v xml:space="preserve">gerincvezeték csere (d225 1210 fm) </v>
      </c>
      <c r="E186" s="215" t="str">
        <f>Bagod!E49</f>
        <v xml:space="preserve">A vezeték állapota anyaga, kora, minősége miatt nem megfelelő, elavult. </v>
      </c>
      <c r="F186" s="215" t="str">
        <f>Bagod!F49</f>
        <v>A vezeték elavult műszaki állapota miatt gyakoriak a csőtörések</v>
      </c>
      <c r="G186" s="215" t="str">
        <f>Bagod!G49</f>
        <v>A vízvezeték kiváltás, a vízigények figyelembevételével megfelelő átmérőjű és anyagú hálózatot kapunk.</v>
      </c>
      <c r="H186" s="215"/>
      <c r="I186" s="189" t="str">
        <f>Bagod!I49</f>
        <v>Bagod</v>
      </c>
      <c r="J186" s="190">
        <f>Bagod!J49</f>
        <v>12417</v>
      </c>
      <c r="K186" s="190"/>
      <c r="L186" s="221">
        <f>Bagod!L49</f>
        <v>45748</v>
      </c>
      <c r="M186" s="221">
        <f>Bagod!M49</f>
        <v>47483</v>
      </c>
      <c r="N186" s="190" t="str">
        <f>Bagod!N49</f>
        <v>hosszú</v>
      </c>
      <c r="O186" s="1"/>
      <c r="P186" s="2"/>
      <c r="Q186" s="2"/>
      <c r="R186" s="2"/>
      <c r="S186" s="2"/>
      <c r="T186" s="3"/>
      <c r="U186" s="3">
        <f>Bagod!U49</f>
        <v>2721</v>
      </c>
      <c r="V186" s="3">
        <f>Bagod!V49</f>
        <v>2721</v>
      </c>
      <c r="W186" s="3">
        <f>Bagod!W49</f>
        <v>2721</v>
      </c>
      <c r="X186" s="3">
        <f>Bagod!X49</f>
        <v>2721</v>
      </c>
      <c r="Y186" s="3">
        <f>Bagod!Y49</f>
        <v>1533</v>
      </c>
      <c r="Z186" s="3"/>
      <c r="AA186" s="3"/>
      <c r="AB186" s="3"/>
      <c r="AC186" s="4"/>
    </row>
    <row r="187" spans="1:29" s="91" customFormat="1" ht="90" x14ac:dyDescent="0.25">
      <c r="A187" s="212">
        <v>105</v>
      </c>
      <c r="B187" s="215"/>
      <c r="C187" s="215" t="str">
        <f>Kispáli!C48</f>
        <v>Kispáli</v>
      </c>
      <c r="D187" s="215" t="str">
        <f>Kispáli!D48</f>
        <v>bekötővezetékek ütemezett cseréje</v>
      </c>
      <c r="E187" s="215" t="str">
        <f>Kispáli!E48</f>
        <v>A vezeték állapota anyaga, kora, minősége miatt nem megfelelő, elavult.</v>
      </c>
      <c r="F187" s="215" t="str">
        <f>Kispáli!F48</f>
        <v>A bekötővezeték anyaga vízbiztonsági kockázatot rejt magában, illetve nagyobb a valószínűsége a meghibásodásnak.</v>
      </c>
      <c r="G187" s="215" t="str">
        <f>Kispáli!G48</f>
        <v>A vízvezeték kiváltás, a vízigények figyelembevételével megfelelő átmérőjű és anyagú hálózatot kapunk.</v>
      </c>
      <c r="H187" s="215"/>
      <c r="I187" s="189" t="str">
        <f>Kispáli!I48</f>
        <v>Kispáli</v>
      </c>
      <c r="J187" s="190">
        <f>Kispáli!J48</f>
        <v>8248</v>
      </c>
      <c r="K187" s="190"/>
      <c r="L187" s="221">
        <f>Kispáli!L48</f>
        <v>45778</v>
      </c>
      <c r="M187" s="221">
        <f>Kispáli!M48</f>
        <v>48579</v>
      </c>
      <c r="N187" s="190" t="str">
        <f>Kispáli!N48</f>
        <v>hosszú</v>
      </c>
      <c r="O187" s="1"/>
      <c r="P187" s="2"/>
      <c r="Q187" s="2"/>
      <c r="R187" s="2"/>
      <c r="S187" s="2"/>
      <c r="T187" s="3"/>
      <c r="U187" s="3">
        <f>Kispáli!U48</f>
        <v>1031</v>
      </c>
      <c r="V187" s="3">
        <f>Kispáli!V48</f>
        <v>1031</v>
      </c>
      <c r="W187" s="3">
        <f>Kispáli!W48</f>
        <v>1031</v>
      </c>
      <c r="X187" s="3">
        <f>Kispáli!X48</f>
        <v>1031</v>
      </c>
      <c r="Y187" s="3">
        <f>Kispáli!Y48</f>
        <v>1031</v>
      </c>
      <c r="Z187" s="3">
        <f>Kispáli!Z48</f>
        <v>1031</v>
      </c>
      <c r="AA187" s="3">
        <f>Kispáli!AA48</f>
        <v>1031</v>
      </c>
      <c r="AB187" s="3">
        <f>Kispáli!AB48</f>
        <v>1031</v>
      </c>
      <c r="AC187" s="4"/>
    </row>
    <row r="188" spans="1:29" s="145" customFormat="1" ht="90" x14ac:dyDescent="0.25">
      <c r="A188" s="212">
        <v>110</v>
      </c>
      <c r="B188" s="215"/>
      <c r="C188" s="215" t="str">
        <f>Zalaegerszeg!C112</f>
        <v>Zalaegerszeg Keleti átemelő</v>
      </c>
      <c r="D188" s="215" t="str">
        <f>Zalaegerszeg!D112</f>
        <v>kimenő ág csere</v>
      </c>
      <c r="E188" s="215" t="str">
        <f>Zalaegerszeg!E112</f>
        <v xml:space="preserve">A vezeték állapota anyaga, kora, minősége miatt nem megfelelő, elavult. </v>
      </c>
      <c r="F188" s="215" t="str">
        <f>Zalaegerszeg!F112</f>
        <v>A vezeték elavult műszaki állapota miatt gyakoriak a csőtörések.</v>
      </c>
      <c r="G188" s="215" t="str">
        <f>Zalaegerszeg!G112</f>
        <v>A vízvezeték kiváltás a vízigények figyelembevételével megfelelő átmérőjű és anyagú hálózatot kapunk.</v>
      </c>
      <c r="H188" s="215"/>
      <c r="I188" s="189" t="str">
        <f>Zalaegerszeg!I112</f>
        <v>Zalaegerszeg</v>
      </c>
      <c r="J188" s="190">
        <f>Zalaegerszeg!J112</f>
        <v>39270</v>
      </c>
      <c r="K188" s="190"/>
      <c r="L188" s="221">
        <f>Zalaegerszeg!L112</f>
        <v>46478</v>
      </c>
      <c r="M188" s="221">
        <f>Zalaegerszeg!M112</f>
        <v>46507</v>
      </c>
      <c r="N188" s="190" t="str">
        <f>Zalaegerszeg!N112</f>
        <v>hosszú</v>
      </c>
      <c r="O188" s="47"/>
      <c r="P188" s="37"/>
      <c r="Q188" s="37"/>
      <c r="R188" s="37"/>
      <c r="S188" s="37"/>
      <c r="T188" s="48"/>
      <c r="U188" s="48"/>
      <c r="V188" s="48"/>
      <c r="W188" s="48">
        <f>Zalaegerszeg!W112</f>
        <v>39270</v>
      </c>
      <c r="X188" s="48"/>
      <c r="Y188" s="48"/>
      <c r="Z188" s="48"/>
      <c r="AA188" s="48"/>
      <c r="AB188" s="48"/>
      <c r="AC188" s="49"/>
    </row>
    <row r="189" spans="1:29" s="145" customFormat="1" ht="90" x14ac:dyDescent="0.25">
      <c r="A189" s="212">
        <v>119</v>
      </c>
      <c r="B189" s="215"/>
      <c r="C189" s="215" t="str">
        <f>Zalaegerszeg!C113</f>
        <v>Zalaegerszeg Bíró M. út (Berzsenyi - Petőfi u. között)</v>
      </c>
      <c r="D189" s="215" t="str">
        <f>Zalaegerszeg!D113</f>
        <v>gerincvezeték csere (D355 330 fm))</v>
      </c>
      <c r="E189" s="215" t="str">
        <f>Zalaegerszeg!E113</f>
        <v xml:space="preserve">A vezeték állapota anyaga, kora, minősége miatt nem megfelelő, elavult. </v>
      </c>
      <c r="F189" s="215" t="str">
        <f>Zalaegerszeg!F113</f>
        <v>A vezeték elavult műszaki állapota miatt gyakoriak a csőtörések.</v>
      </c>
      <c r="G189" s="215" t="str">
        <f>Zalaegerszeg!G113</f>
        <v>A vízvezeték kiváltás a vízigények figyelembevételével megfelelő átmérőjű és anyagú hálózatot kapunk.</v>
      </c>
      <c r="H189" s="215"/>
      <c r="I189" s="189" t="str">
        <f>Zalaegerszeg!I113</f>
        <v>Zalaegerszeg</v>
      </c>
      <c r="J189" s="190">
        <f>Zalaegerszeg!J113</f>
        <v>23375</v>
      </c>
      <c r="K189" s="190"/>
      <c r="L189" s="221">
        <f>Zalaegerszeg!L113</f>
        <v>47209</v>
      </c>
      <c r="M189" s="221">
        <f>Zalaegerszeg!M113</f>
        <v>47238</v>
      </c>
      <c r="N189" s="190" t="str">
        <f>Zalaegerszeg!N113</f>
        <v>hosszú</v>
      </c>
      <c r="O189" s="47"/>
      <c r="P189" s="37"/>
      <c r="Q189" s="37"/>
      <c r="R189" s="37"/>
      <c r="S189" s="37"/>
      <c r="T189" s="48"/>
      <c r="U189" s="48"/>
      <c r="V189" s="48"/>
      <c r="W189" s="48"/>
      <c r="X189" s="48"/>
      <c r="Y189" s="48">
        <f>Zalaegerszeg!Y113</f>
        <v>23375</v>
      </c>
      <c r="Z189" s="48"/>
      <c r="AA189" s="48"/>
      <c r="AB189" s="48"/>
      <c r="AC189" s="49"/>
    </row>
    <row r="190" spans="1:29" s="91" customFormat="1" ht="90" x14ac:dyDescent="0.25">
      <c r="A190" s="212">
        <v>120</v>
      </c>
      <c r="B190" s="215"/>
      <c r="C190" s="215" t="str">
        <f>Zalaszentgyörgy!C50</f>
        <v>Zalaszentgyörgy</v>
      </c>
      <c r="D190" s="215" t="str">
        <f>Zalaszentgyörgy!D50</f>
        <v>gerinchálózat szerelvény csere</v>
      </c>
      <c r="E190" s="215" t="str">
        <f>Zalaszentgyörgy!E50</f>
        <v xml:space="preserve">A szerelvény állapota anyaga, kora, minősége miatt nem megfelelő, elavult. </v>
      </c>
      <c r="F190" s="215" t="str">
        <f>Zalaszentgyörgy!F50</f>
        <v>A vezeték elavult műszaki állapota miatt gyakoriak a csőtörések</v>
      </c>
      <c r="G190" s="215" t="str">
        <f>Zalaszentgyörgy!G50</f>
        <v>A szerelvény kiváltás, a vízigények figyelembevételével megfelelő átmérőjű és anyagú hálózatot kapunk.</v>
      </c>
      <c r="H190" s="215"/>
      <c r="I190" s="189" t="str">
        <f>Zalaszentgyörgy!I50</f>
        <v>Zalaszentgyörgy</v>
      </c>
      <c r="J190" s="190">
        <f>Zalaszentgyörgy!J50</f>
        <v>121</v>
      </c>
      <c r="K190" s="190"/>
      <c r="L190" s="221">
        <f>Zalaszentgyörgy!L50</f>
        <v>47209</v>
      </c>
      <c r="M190" s="221">
        <f>Zalaszentgyörgy!M50</f>
        <v>47483</v>
      </c>
      <c r="N190" s="190" t="str">
        <f>Zalaszentgyörgy!N50</f>
        <v>hosszú</v>
      </c>
      <c r="O190" s="1"/>
      <c r="P190" s="2"/>
      <c r="Q190" s="2"/>
      <c r="R190" s="2"/>
      <c r="S190" s="2"/>
      <c r="T190" s="3"/>
      <c r="U190" s="3"/>
      <c r="V190" s="3"/>
      <c r="W190" s="3"/>
      <c r="X190" s="3"/>
      <c r="Y190" s="3">
        <f>Zalaszentgyörgy!Y50</f>
        <v>121</v>
      </c>
      <c r="Z190" s="3"/>
      <c r="AA190" s="3"/>
      <c r="AB190" s="3"/>
      <c r="AC190" s="4"/>
    </row>
    <row r="191" spans="1:29" s="145" customFormat="1" ht="90" x14ac:dyDescent="0.25">
      <c r="A191" s="212">
        <v>128</v>
      </c>
      <c r="B191" s="215"/>
      <c r="C191" s="215" t="str">
        <f>Zalaegerszeg!C114</f>
        <v xml:space="preserve">Zalaegerszeg </v>
      </c>
      <c r="D191" s="215" t="str">
        <f>Zalaegerszeg!D114</f>
        <v>gerincvezeték csere</v>
      </c>
      <c r="E191" s="215" t="str">
        <f>Zalaegerszeg!E114</f>
        <v xml:space="preserve">A vezeték állapota anyaga, kora, minősége miatt nem megfelelő, elavult. </v>
      </c>
      <c r="F191" s="215" t="str">
        <f>Zalaegerszeg!F114</f>
        <v>A vezeték elavult műszaki állapota miatt gyakoriak a csőtörések.</v>
      </c>
      <c r="G191" s="215" t="str">
        <f>Zalaegerszeg!G114</f>
        <v>A vízvezeték kiváltás a vízigények figyelembevételével megfelelő átmérőjű és anyagú hálózatot kapunk.</v>
      </c>
      <c r="H191" s="215"/>
      <c r="I191" s="189" t="str">
        <f>Zalaegerszeg!I114</f>
        <v>Zalaegerszeg</v>
      </c>
      <c r="J191" s="190">
        <f>Zalaegerszeg!J114</f>
        <v>140250</v>
      </c>
      <c r="K191" s="190"/>
      <c r="L191" s="221">
        <f>Zalaegerszeg!L114</f>
        <v>47574</v>
      </c>
      <c r="M191" s="221">
        <f>Zalaegerszeg!M114</f>
        <v>48334</v>
      </c>
      <c r="N191" s="190" t="str">
        <f>Zalaegerszeg!N114</f>
        <v>hosszú</v>
      </c>
      <c r="O191" s="47"/>
      <c r="P191" s="37"/>
      <c r="Q191" s="37"/>
      <c r="R191" s="37"/>
      <c r="S191" s="37"/>
      <c r="T191" s="48"/>
      <c r="U191" s="48"/>
      <c r="V191" s="48"/>
      <c r="W191" s="48"/>
      <c r="X191" s="58"/>
      <c r="Y191" s="48"/>
      <c r="Z191" s="48">
        <f>Zalaegerszeg!Z114</f>
        <v>46750</v>
      </c>
      <c r="AA191" s="48">
        <f>Zalaegerszeg!AA114</f>
        <v>46750</v>
      </c>
      <c r="AB191" s="48">
        <f>Zalaegerszeg!AB114</f>
        <v>46750</v>
      </c>
      <c r="AC191" s="59"/>
    </row>
    <row r="192" spans="1:29" s="91" customFormat="1" ht="90" x14ac:dyDescent="0.25">
      <c r="A192" s="212">
        <v>129</v>
      </c>
      <c r="B192" s="215"/>
      <c r="C192" s="215" t="str">
        <f>Bagod!C50</f>
        <v>Bagod Ady Endre utca</v>
      </c>
      <c r="D192" s="215" t="str">
        <f>Bagod!D50</f>
        <v>gerincvezeték csere (d225 800 fm)</v>
      </c>
      <c r="E192" s="215" t="str">
        <f>Bagod!E50</f>
        <v xml:space="preserve">A vezeték állapota anyaga, kora, minősége miatt nem megfelelő, elavult. </v>
      </c>
      <c r="F192" s="215" t="str">
        <f>Bagod!F50</f>
        <v>A vezeték elavult műszaki állapota miatt gyakoriak a csőtörések</v>
      </c>
      <c r="G192" s="215" t="str">
        <f>Bagod!G50</f>
        <v>A vízvezeték kiváltás, a vízigények figyelembevételével megfelelő átmérőjű és anyagú hálózatot kapunk.</v>
      </c>
      <c r="H192" s="215"/>
      <c r="I192" s="189" t="str">
        <f>Bagod!I50</f>
        <v>Bagod</v>
      </c>
      <c r="J192" s="190">
        <f>Bagod!J50</f>
        <v>8163</v>
      </c>
      <c r="K192" s="190"/>
      <c r="L192" s="221">
        <f>Bagod!L50</f>
        <v>47574</v>
      </c>
      <c r="M192" s="221">
        <f>Bagod!M50</f>
        <v>48579</v>
      </c>
      <c r="N192" s="190" t="str">
        <f>Bagod!N50</f>
        <v>hosszú</v>
      </c>
      <c r="O192" s="1"/>
      <c r="P192" s="2"/>
      <c r="Q192" s="2"/>
      <c r="R192" s="2"/>
      <c r="S192" s="2"/>
      <c r="T192" s="3"/>
      <c r="U192" s="3"/>
      <c r="V192" s="3"/>
      <c r="W192" s="3"/>
      <c r="X192" s="3"/>
      <c r="Y192" s="3"/>
      <c r="Z192" s="3">
        <f>Bagod!Z50</f>
        <v>2721</v>
      </c>
      <c r="AA192" s="3">
        <f>Bagod!AA50</f>
        <v>2721</v>
      </c>
      <c r="AB192" s="3">
        <f>Bagod!AB50</f>
        <v>2721</v>
      </c>
      <c r="AC192" s="4"/>
    </row>
    <row r="193" spans="1:29" s="119" customFormat="1" x14ac:dyDescent="0.25">
      <c r="A193" s="170"/>
      <c r="B193" s="64"/>
      <c r="C193" s="65"/>
      <c r="D193" s="65"/>
      <c r="E193" s="65"/>
      <c r="F193" s="65"/>
      <c r="G193" s="65"/>
      <c r="H193" s="117"/>
      <c r="I193" s="189"/>
      <c r="J193" s="189"/>
      <c r="K193" s="70"/>
      <c r="L193" s="118"/>
      <c r="M193" s="71"/>
      <c r="N193" s="70"/>
      <c r="O193" s="1"/>
      <c r="P193" s="2"/>
      <c r="Q193" s="37"/>
      <c r="R193" s="37"/>
      <c r="S193" s="2"/>
      <c r="T193" s="3"/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x14ac:dyDescent="0.25">
      <c r="A194" s="174"/>
      <c r="B194" s="80" t="s">
        <v>2</v>
      </c>
      <c r="C194" s="76"/>
      <c r="D194" s="76"/>
      <c r="E194" s="76"/>
      <c r="F194" s="76"/>
      <c r="G194" s="76"/>
      <c r="H194" s="81"/>
      <c r="I194" s="188"/>
      <c r="J194" s="188"/>
      <c r="K194" s="81"/>
      <c r="L194" s="78"/>
      <c r="M194" s="78"/>
      <c r="N194" s="81"/>
      <c r="O194" s="81"/>
      <c r="P194" s="81"/>
      <c r="Q194" s="82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98"/>
    </row>
    <row r="195" spans="1:29" x14ac:dyDescent="0.25">
      <c r="A195" s="170"/>
      <c r="B195" s="64"/>
      <c r="C195" s="120"/>
      <c r="D195" s="65"/>
      <c r="E195" s="22"/>
      <c r="F195" s="22"/>
      <c r="G195" s="22"/>
      <c r="H195" s="70"/>
      <c r="I195" s="189"/>
      <c r="J195" s="190"/>
      <c r="K195" s="70"/>
      <c r="L195" s="71"/>
      <c r="M195" s="71"/>
      <c r="N195" s="72"/>
      <c r="O195" s="1"/>
      <c r="P195" s="2"/>
      <c r="Q195" s="37"/>
      <c r="R195" s="37"/>
      <c r="S195" s="2"/>
      <c r="T195" s="3"/>
      <c r="U195" s="3"/>
      <c r="V195" s="3"/>
      <c r="W195" s="3"/>
      <c r="X195" s="3"/>
      <c r="Y195" s="3"/>
      <c r="Z195" s="3"/>
      <c r="AA195" s="3"/>
      <c r="AB195" s="3"/>
      <c r="AC195" s="4"/>
    </row>
    <row r="196" spans="1:29" x14ac:dyDescent="0.25">
      <c r="A196" s="174"/>
      <c r="B196" s="80" t="s">
        <v>3</v>
      </c>
      <c r="C196" s="76"/>
      <c r="D196" s="76"/>
      <c r="E196" s="76"/>
      <c r="F196" s="76"/>
      <c r="G196" s="76"/>
      <c r="H196" s="81"/>
      <c r="I196" s="188"/>
      <c r="J196" s="201"/>
      <c r="K196" s="81"/>
      <c r="L196" s="78"/>
      <c r="M196" s="78"/>
      <c r="N196" s="81"/>
      <c r="O196" s="81"/>
      <c r="P196" s="81"/>
      <c r="Q196" s="82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98"/>
    </row>
    <row r="197" spans="1:29" x14ac:dyDescent="0.25">
      <c r="A197" s="170"/>
      <c r="B197" s="64"/>
      <c r="C197" s="120"/>
      <c r="D197" s="65"/>
      <c r="E197" s="22"/>
      <c r="F197" s="22"/>
      <c r="G197" s="22"/>
      <c r="H197" s="70"/>
      <c r="I197" s="189"/>
      <c r="J197" s="190"/>
      <c r="K197" s="70"/>
      <c r="L197" s="71"/>
      <c r="M197" s="71"/>
      <c r="N197" s="72"/>
      <c r="O197" s="1"/>
      <c r="P197" s="2"/>
      <c r="Q197" s="37"/>
      <c r="R197" s="37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x14ac:dyDescent="0.25">
      <c r="A198" s="174"/>
      <c r="B198" s="81" t="s">
        <v>48</v>
      </c>
      <c r="C198" s="76"/>
      <c r="D198" s="76"/>
      <c r="E198" s="76"/>
      <c r="F198" s="76"/>
      <c r="G198" s="76"/>
      <c r="H198" s="81"/>
      <c r="I198" s="188"/>
      <c r="J198" s="188"/>
      <c r="K198" s="81"/>
      <c r="L198" s="78"/>
      <c r="M198" s="78"/>
      <c r="N198" s="81"/>
      <c r="O198" s="81"/>
      <c r="P198" s="81"/>
      <c r="Q198" s="82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98"/>
    </row>
    <row r="199" spans="1:29" s="119" customFormat="1" x14ac:dyDescent="0.25">
      <c r="A199" s="181"/>
      <c r="B199" s="121" t="s">
        <v>1</v>
      </c>
      <c r="C199" s="122"/>
      <c r="D199" s="122"/>
      <c r="E199" s="122"/>
      <c r="F199" s="122"/>
      <c r="G199" s="122"/>
      <c r="H199" s="123"/>
      <c r="I199" s="196"/>
      <c r="J199" s="196"/>
      <c r="K199" s="123"/>
      <c r="L199" s="124"/>
      <c r="M199" s="124"/>
      <c r="N199" s="123"/>
      <c r="O199" s="123"/>
      <c r="P199" s="123"/>
      <c r="Q199" s="125"/>
      <c r="R199" s="123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6"/>
    </row>
    <row r="200" spans="1:29" s="91" customFormat="1" ht="135" x14ac:dyDescent="0.25">
      <c r="A200" s="212">
        <v>116</v>
      </c>
      <c r="B200" s="215"/>
      <c r="C200" s="215" t="str">
        <f>Zalaegerszeg!C122</f>
        <v>Zalaegerszeg Jánkahegyi víztároló</v>
      </c>
      <c r="D200" s="215" t="str">
        <f>Zalaegerszeg!D122</f>
        <v>építészeti rekonstrukció</v>
      </c>
      <c r="E200" s="215" t="str">
        <f>Zalaegerszeg!E122</f>
        <v>Az épület/építmény minősége és állaga  leromlott.</v>
      </c>
      <c r="F200" s="215" t="str">
        <f>Zalaegerszeg!F122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0" s="215" t="str">
        <f>Zalaegerszeg!G122</f>
        <v>Az épület/építmény megfelelő műszaki állapota révén ellátja a vagyon- és vízbiztonsági feladatait.</v>
      </c>
      <c r="H200" s="215"/>
      <c r="I200" s="189" t="str">
        <f>Zalaegerszeg!I122</f>
        <v>Zalaegerszeg</v>
      </c>
      <c r="J200" s="190">
        <f>Zalaegerszeg!J122</f>
        <v>50000</v>
      </c>
      <c r="K200" s="190"/>
      <c r="L200" s="221">
        <f>Zalaegerszeg!L122</f>
        <v>45292</v>
      </c>
      <c r="M200" s="221">
        <f>Zalaegerszeg!M122</f>
        <v>45657</v>
      </c>
      <c r="N200" s="190" t="str">
        <f>Zalaegerszeg!N122</f>
        <v>hosszú</v>
      </c>
      <c r="O200" s="1"/>
      <c r="P200" s="2"/>
      <c r="Q200" s="2"/>
      <c r="R200" s="2"/>
      <c r="S200" s="2"/>
      <c r="T200" s="3"/>
      <c r="U200" s="3"/>
      <c r="V200" s="3"/>
      <c r="W200" s="3"/>
      <c r="X200" s="3">
        <f>Zalaegerszeg!X122</f>
        <v>50000</v>
      </c>
      <c r="Y200" s="3"/>
      <c r="Z200" s="3"/>
      <c r="AA200" s="3"/>
      <c r="AB200" s="3"/>
      <c r="AC200" s="4"/>
    </row>
    <row r="201" spans="1:29" x14ac:dyDescent="0.25">
      <c r="A201" s="170"/>
      <c r="B201" s="64"/>
      <c r="C201" s="65"/>
      <c r="D201" s="65"/>
      <c r="E201" s="65"/>
      <c r="F201" s="65"/>
      <c r="G201" s="65"/>
      <c r="H201" s="70"/>
      <c r="I201" s="189"/>
      <c r="J201" s="189"/>
      <c r="K201" s="70"/>
      <c r="L201" s="71"/>
      <c r="M201" s="71"/>
      <c r="N201" s="112"/>
      <c r="O201" s="1"/>
      <c r="P201" s="2"/>
      <c r="Q201" s="37"/>
      <c r="R201" s="37"/>
      <c r="S201" s="2"/>
      <c r="T201" s="3"/>
      <c r="U201" s="3"/>
      <c r="V201" s="3"/>
      <c r="W201" s="3"/>
      <c r="X201" s="3"/>
      <c r="Y201" s="3"/>
      <c r="Z201" s="3"/>
      <c r="AA201" s="3"/>
      <c r="AB201" s="3"/>
      <c r="AC201" s="4"/>
    </row>
    <row r="202" spans="1:29" s="119" customFormat="1" x14ac:dyDescent="0.25">
      <c r="A202" s="181"/>
      <c r="B202" s="121" t="s">
        <v>2</v>
      </c>
      <c r="C202" s="122"/>
      <c r="D202" s="122"/>
      <c r="E202" s="122"/>
      <c r="F202" s="122"/>
      <c r="G202" s="122"/>
      <c r="H202" s="123"/>
      <c r="I202" s="196"/>
      <c r="J202" s="196"/>
      <c r="K202" s="123"/>
      <c r="L202" s="124"/>
      <c r="M202" s="124"/>
      <c r="N202" s="127"/>
      <c r="O202" s="123"/>
      <c r="P202" s="123"/>
      <c r="Q202" s="125"/>
      <c r="R202" s="123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6"/>
    </row>
    <row r="203" spans="1:29" s="91" customFormat="1" ht="105" x14ac:dyDescent="0.25">
      <c r="A203" s="212">
        <v>47</v>
      </c>
      <c r="B203" s="215"/>
      <c r="C203" s="215" t="str">
        <f>Zalaegerszeg!C125</f>
        <v>Zalaegerszeg Jánkahegyi víztároló</v>
      </c>
      <c r="D203" s="215" t="str">
        <f>Zalaegerszeg!D125</f>
        <v>gépészeti rekonstrukció</v>
      </c>
      <c r="E203" s="215" t="str">
        <f>Zalaegerszeg!E125</f>
        <v>A technológia, szerelvények és vezetékek, műszaki állapota miatt fennáll a meghibásodás veszélye.</v>
      </c>
      <c r="F203" s="215" t="str">
        <f>Zalaegerszeg!F125</f>
        <v>A víztárolás gépészeti berendezései nem töltik be funkciójukat (nyitás-zárás). Az avultsági szint miatt fennáll a meghibásodás veszélye.</v>
      </c>
      <c r="G203" s="215" t="str">
        <f>Zalaegerszeg!G125</f>
        <v>Megfelelő hatékonyságú technológia. A gépészeti funkciókat kifogástalanul ellátó szerelvények.</v>
      </c>
      <c r="H203" s="215"/>
      <c r="I203" s="189" t="str">
        <f>Zalaegerszeg!I125</f>
        <v>Zalaegerszeg</v>
      </c>
      <c r="J203" s="190">
        <f>Zalaegerszeg!J125</f>
        <v>14025</v>
      </c>
      <c r="K203" s="190"/>
      <c r="L203" s="221">
        <f>Zalaegerszeg!L125</f>
        <v>43922</v>
      </c>
      <c r="M203" s="221">
        <f>Zalaegerszeg!M125</f>
        <v>44196</v>
      </c>
      <c r="N203" s="190" t="str">
        <f>Zalaegerszeg!N125</f>
        <v>közép</v>
      </c>
      <c r="O203" s="1"/>
      <c r="P203" s="2">
        <f>Zalaegerszeg!P125</f>
        <v>14025</v>
      </c>
      <c r="Q203" s="2"/>
      <c r="R203" s="2"/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s="91" customFormat="1" ht="105" x14ac:dyDescent="0.25">
      <c r="A204" s="212">
        <v>48</v>
      </c>
      <c r="B204" s="215"/>
      <c r="C204" s="215" t="str">
        <f>Zalaegerszeg!C126</f>
        <v>Zalaegerszeg Keleti előtároló</v>
      </c>
      <c r="D204" s="215" t="str">
        <f>Zalaegerszeg!D126</f>
        <v>gépészeti rekonstrukció</v>
      </c>
      <c r="E204" s="215" t="str">
        <f>Zalaegerszeg!E126</f>
        <v>A technológia, szerelvények és vezetékek, műszaki állapota miatt fennáll a meghibásodás veszélye.</v>
      </c>
      <c r="F204" s="215" t="str">
        <f>Zalaegerszeg!F126</f>
        <v>A víztárolás gépészeti berendezései nem töltik be funkciójukat (nyitás-zárás). Az avultsági szint miatt fennáll a meghibásodás veszélye.</v>
      </c>
      <c r="G204" s="215" t="str">
        <f>Zalaegerszeg!G126</f>
        <v>Megfelelő hatékonyságú technológia. A gépészeti funkciókat kifogástalanul ellátó szerelvények.</v>
      </c>
      <c r="H204" s="215"/>
      <c r="I204" s="189" t="str">
        <f>Zalaegerszeg!I126</f>
        <v>Zalaegerszeg</v>
      </c>
      <c r="J204" s="190">
        <f>Zalaegerszeg!J126</f>
        <v>15000</v>
      </c>
      <c r="K204" s="190"/>
      <c r="L204" s="221">
        <f>Zalaegerszeg!L126</f>
        <v>43922</v>
      </c>
      <c r="M204" s="221">
        <f>Zalaegerszeg!M126</f>
        <v>44196</v>
      </c>
      <c r="N204" s="190" t="str">
        <f>Zalaegerszeg!N126</f>
        <v>közép</v>
      </c>
      <c r="O204" s="1"/>
      <c r="P204" s="2">
        <f>Zalaegerszeg!P126</f>
        <v>15000</v>
      </c>
      <c r="Q204" s="2"/>
      <c r="R204" s="2"/>
      <c r="S204" s="2"/>
      <c r="T204" s="3"/>
      <c r="U204" s="3"/>
      <c r="V204" s="3"/>
      <c r="W204" s="3"/>
      <c r="X204" s="3"/>
      <c r="Y204" s="3"/>
      <c r="Z204" s="3"/>
      <c r="AA204" s="3"/>
      <c r="AB204" s="3"/>
      <c r="AC204" s="4"/>
    </row>
    <row r="205" spans="1:29" s="91" customFormat="1" ht="105" x14ac:dyDescent="0.25">
      <c r="A205" s="286">
        <v>80</v>
      </c>
      <c r="B205" s="83"/>
      <c r="C205" s="85" t="str">
        <f>Kustánszeg!C54</f>
        <v>Kustánszeg víztorony</v>
      </c>
      <c r="D205" s="85" t="str">
        <f>Kustánszeg!D54</f>
        <v>Gépészeti rekonstrukció</v>
      </c>
      <c r="E205" s="85" t="str">
        <f>Kustánszeg!E54</f>
        <v>A technológia, szerelvények és vezetékek, műszaki állapota miatt fennáll a meghibásodás veszélye.</v>
      </c>
      <c r="F205" s="85" t="str">
        <f>Kustánszeg!F54</f>
        <v>A víztárolás gépészeti berendezései nem töltik be funkciójukat (nyitás-zárás). Az avultsági szint miatt fennáll a meghibásodás veszélye</v>
      </c>
      <c r="G205" s="85" t="str">
        <f>Kustánszeg!G54</f>
        <v>Megfelelő hatékonyságú technológia. A gépészeti funkciókat kifogástalanul ellátó szerelvények</v>
      </c>
      <c r="H205" s="85"/>
      <c r="I205" s="218" t="str">
        <f>Kustánszeg!I54</f>
        <v>Becsvölgye tulajdonosközösség</v>
      </c>
      <c r="J205" s="216">
        <f>Kustánszeg!J54</f>
        <v>562</v>
      </c>
      <c r="K205" s="216"/>
      <c r="L205" s="227">
        <f>Kustánszeg!L54</f>
        <v>44927</v>
      </c>
      <c r="M205" s="227">
        <f>Kustánszeg!M54</f>
        <v>45291</v>
      </c>
      <c r="N205" s="216" t="str">
        <f>Kustánszeg!N54</f>
        <v>közép</v>
      </c>
      <c r="O205" s="1"/>
      <c r="P205" s="2"/>
      <c r="Q205" s="2"/>
      <c r="R205" s="2"/>
      <c r="S205" s="2">
        <f>Kustánszeg!S54</f>
        <v>562</v>
      </c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s="91" customFormat="1" ht="105" x14ac:dyDescent="0.25">
      <c r="A206" s="287"/>
      <c r="B206" s="83"/>
      <c r="C206" s="85" t="str">
        <f>Kustánszeg!C55</f>
        <v>Kustánszeg víztorony</v>
      </c>
      <c r="D206" s="85" t="str">
        <f>Kustánszeg!D55</f>
        <v>Gépészeti rekonstrukció</v>
      </c>
      <c r="E206" s="85" t="str">
        <f>Kustánszeg!E55</f>
        <v>A technológia, szerelvények és vezetékek, műszaki állapota miatt fennáll a meghibásodás veszélye.</v>
      </c>
      <c r="F206" s="85" t="str">
        <f>Kustánszeg!F55</f>
        <v>A víztárolás gépészeti berendezései nem töltik be funkciójukat (nyitás-zárás). Az avultsági szint miatt fennáll a meghibásodás veszélye</v>
      </c>
      <c r="G206" s="85" t="str">
        <f>Kustánszeg!G55</f>
        <v>Megfelelő hatékonyságú technológia. A gépészeti funkciókat kifogástalanul ellátó szerelvények</v>
      </c>
      <c r="H206" s="85"/>
      <c r="I206" s="218" t="str">
        <f>Kustánszeg!I55</f>
        <v>Becsvölgye tulajdonosközösség</v>
      </c>
      <c r="J206" s="216">
        <f>Kustánszeg!J55</f>
        <v>865</v>
      </c>
      <c r="K206" s="216"/>
      <c r="L206" s="227">
        <f>Kustánszeg!L55</f>
        <v>45292</v>
      </c>
      <c r="M206" s="227">
        <f>Kustánszeg!M55</f>
        <v>45657</v>
      </c>
      <c r="N206" s="216" t="str">
        <f>Kustánszeg!N55</f>
        <v>hosszú</v>
      </c>
      <c r="O206" s="1"/>
      <c r="P206" s="2"/>
      <c r="Q206" s="2"/>
      <c r="R206" s="2"/>
      <c r="S206" s="2"/>
      <c r="T206" s="3">
        <f>Becsvölgye!T54+Kustánszeg!T55</f>
        <v>1945</v>
      </c>
      <c r="U206" s="3">
        <f>Becsvölgye!U54+Kustánszeg!U55</f>
        <v>1133</v>
      </c>
      <c r="V206" s="3"/>
      <c r="W206" s="3"/>
      <c r="X206" s="3"/>
      <c r="Y206" s="3"/>
      <c r="Z206" s="3"/>
      <c r="AA206" s="3"/>
      <c r="AB206" s="3"/>
      <c r="AC206" s="4"/>
    </row>
    <row r="207" spans="1:29" x14ac:dyDescent="0.25">
      <c r="A207" s="170"/>
      <c r="B207" s="64"/>
      <c r="C207" s="65"/>
      <c r="D207" s="65"/>
      <c r="E207" s="65"/>
      <c r="F207" s="65"/>
      <c r="G207" s="65"/>
      <c r="H207" s="70"/>
      <c r="I207" s="189"/>
      <c r="J207" s="189"/>
      <c r="K207" s="70"/>
      <c r="L207" s="71"/>
      <c r="M207" s="71"/>
      <c r="N207" s="112"/>
      <c r="O207" s="1"/>
      <c r="P207" s="2"/>
      <c r="Q207" s="37"/>
      <c r="R207" s="37"/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119" customFormat="1" x14ac:dyDescent="0.25">
      <c r="A208" s="181"/>
      <c r="B208" s="121" t="s">
        <v>3</v>
      </c>
      <c r="C208" s="122"/>
      <c r="D208" s="122"/>
      <c r="E208" s="122"/>
      <c r="F208" s="122"/>
      <c r="G208" s="122"/>
      <c r="H208" s="123"/>
      <c r="I208" s="196"/>
      <c r="J208" s="196"/>
      <c r="K208" s="123"/>
      <c r="L208" s="124"/>
      <c r="M208" s="124"/>
      <c r="N208" s="127"/>
      <c r="O208" s="123"/>
      <c r="P208" s="123"/>
      <c r="Q208" s="125"/>
      <c r="R208" s="123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6"/>
    </row>
    <row r="209" spans="1:29" s="91" customFormat="1" ht="120" x14ac:dyDescent="0.25">
      <c r="A209" s="286">
        <v>81</v>
      </c>
      <c r="B209" s="83"/>
      <c r="C209" s="85" t="str">
        <f>Becsvölgye!C57</f>
        <v>Kustánszeg víztorony</v>
      </c>
      <c r="D209" s="85" t="str">
        <f>Becsvölgye!D57</f>
        <v>Elektromos és irányítástechnikai felújítás</v>
      </c>
      <c r="E209" s="85" t="str">
        <f>Becsvölgye!E57</f>
        <v>Az elektromos, irányítástechnikai  szerelvények és vezetékek, műszaki állapota miatt fennáll a meghibásodás veszélye.</v>
      </c>
      <c r="F209" s="85" t="str">
        <f>Becsvölgye!F57</f>
        <v>A víztárolók elektromos megtáplálása, a folyamatos távfelügyelet biztosítása.</v>
      </c>
      <c r="G209" s="85" t="str">
        <f>Becsvölgye!G57</f>
        <v>Az elektromos paramétereihez illeszkedő erős- és gyengeáramú vezérlőszekrény.</v>
      </c>
      <c r="H209" s="85"/>
      <c r="I209" s="218" t="str">
        <f>Becsvölgye!I57</f>
        <v>Becsvölgye tulajdonosközösség</v>
      </c>
      <c r="J209" s="216">
        <f>Becsvölgye!J57</f>
        <v>1452</v>
      </c>
      <c r="K209" s="216"/>
      <c r="L209" s="227">
        <f>Becsvölgye!L57</f>
        <v>44927</v>
      </c>
      <c r="M209" s="227">
        <f>Becsvölgye!M57</f>
        <v>45291</v>
      </c>
      <c r="N209" s="216" t="str">
        <f>Becsvölgye!N57</f>
        <v>közép</v>
      </c>
      <c r="O209" s="1"/>
      <c r="P209" s="2"/>
      <c r="Q209" s="2"/>
      <c r="R209" s="2"/>
      <c r="S209" s="2">
        <f>Becsvölgye!S57+Kustánszeg!S58</f>
        <v>2628</v>
      </c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91" customFormat="1" ht="120" x14ac:dyDescent="0.25">
      <c r="A210" s="287"/>
      <c r="B210" s="83"/>
      <c r="C210" s="85" t="str">
        <f>Becsvölgye!C58</f>
        <v>Kustánszeg víztorony</v>
      </c>
      <c r="D210" s="85" t="str">
        <f>Becsvölgye!D58</f>
        <v>Elektromos és irányítástechnikai felújítás</v>
      </c>
      <c r="E210" s="85" t="str">
        <f>Becsvölgye!E58</f>
        <v>Az elektromos, irányítástechnikai  szerelvények és vezetékek, műszaki állapota miatt fennáll a meghibásodás veszélye.</v>
      </c>
      <c r="F210" s="85" t="str">
        <f>Becsvölgye!F58</f>
        <v>A víztárolók elektromos megtáplálása, a folyamatos távfelügyelet biztosítása.</v>
      </c>
      <c r="G210" s="85" t="str">
        <f>Becsvölgye!G58</f>
        <v>Az elektromos paramétereihez illeszkedő erős- és gyengeáramú vezérlőszekrény.</v>
      </c>
      <c r="H210" s="85"/>
      <c r="I210" s="218" t="str">
        <f>Becsvölgye!I58</f>
        <v>Becsvölgye tulajdonosközösség</v>
      </c>
      <c r="J210" s="216">
        <f>Becsvölgye!J58</f>
        <v>372</v>
      </c>
      <c r="K210" s="216"/>
      <c r="L210" s="227">
        <f>Becsvölgye!L58</f>
        <v>45292</v>
      </c>
      <c r="M210" s="227">
        <f>Becsvölgye!M58</f>
        <v>45657</v>
      </c>
      <c r="N210" s="216" t="str">
        <f>Becsvölgye!N58</f>
        <v>hosszú</v>
      </c>
      <c r="O210" s="1"/>
      <c r="P210" s="2"/>
      <c r="Q210" s="2"/>
      <c r="R210" s="2"/>
      <c r="S210" s="2"/>
      <c r="T210" s="3">
        <f>Becsvölgye!T58+Kustánszeg!T58</f>
        <v>372</v>
      </c>
      <c r="U210" s="3"/>
      <c r="V210" s="3"/>
      <c r="W210" s="3"/>
      <c r="X210" s="3"/>
      <c r="Y210" s="3"/>
      <c r="Z210" s="3"/>
      <c r="AA210" s="3"/>
      <c r="AB210" s="3"/>
      <c r="AC210" s="4"/>
    </row>
    <row r="211" spans="1:29" x14ac:dyDescent="0.25">
      <c r="A211" s="170"/>
      <c r="B211" s="64"/>
      <c r="C211" s="65"/>
      <c r="D211" s="65"/>
      <c r="E211" s="65"/>
      <c r="F211" s="65"/>
      <c r="G211" s="65"/>
      <c r="H211" s="70"/>
      <c r="I211" s="189"/>
      <c r="J211" s="189"/>
      <c r="K211" s="70"/>
      <c r="L211" s="71"/>
      <c r="M211" s="71"/>
      <c r="N211" s="112"/>
      <c r="O211" s="1"/>
      <c r="P211" s="2"/>
      <c r="Q211" s="37"/>
      <c r="R211" s="37"/>
      <c r="S211" s="2"/>
      <c r="T211" s="3"/>
      <c r="U211" s="3"/>
      <c r="V211" s="3"/>
      <c r="W211" s="3"/>
      <c r="X211" s="3"/>
      <c r="Y211" s="3"/>
      <c r="Z211" s="3"/>
      <c r="AA211" s="3"/>
      <c r="AB211" s="3"/>
      <c r="AC211" s="4"/>
    </row>
    <row r="212" spans="1:29" x14ac:dyDescent="0.25">
      <c r="A212" s="174"/>
      <c r="B212" s="81" t="s">
        <v>49</v>
      </c>
      <c r="C212" s="76"/>
      <c r="D212" s="76"/>
      <c r="E212" s="76"/>
      <c r="F212" s="76"/>
      <c r="G212" s="76"/>
      <c r="H212" s="81"/>
      <c r="I212" s="188"/>
      <c r="J212" s="188"/>
      <c r="K212" s="81"/>
      <c r="L212" s="78"/>
      <c r="M212" s="78"/>
      <c r="N212" s="81"/>
      <c r="O212" s="81"/>
      <c r="P212" s="81"/>
      <c r="Q212" s="82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98"/>
    </row>
    <row r="213" spans="1:29" s="119" customFormat="1" x14ac:dyDescent="0.25">
      <c r="A213" s="181"/>
      <c r="B213" s="121" t="s">
        <v>1</v>
      </c>
      <c r="C213" s="122"/>
      <c r="D213" s="122"/>
      <c r="E213" s="122"/>
      <c r="F213" s="122"/>
      <c r="G213" s="122"/>
      <c r="H213" s="123"/>
      <c r="I213" s="196"/>
      <c r="J213" s="196"/>
      <c r="K213" s="123"/>
      <c r="L213" s="124"/>
      <c r="M213" s="124"/>
      <c r="N213" s="123"/>
      <c r="O213" s="123"/>
      <c r="P213" s="123"/>
      <c r="Q213" s="125"/>
      <c r="R213" s="123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6"/>
    </row>
    <row r="214" spans="1:29" s="91" customFormat="1" ht="135" x14ac:dyDescent="0.25">
      <c r="A214" s="212">
        <v>49</v>
      </c>
      <c r="B214" s="215"/>
      <c r="C214" s="215" t="str">
        <f>Zalaegerszeg!C132</f>
        <v>Zalaegerszeg II. átemelő</v>
      </c>
      <c r="D214" s="215" t="str">
        <f>Zalaegerszeg!D132</f>
        <v>szigetelés felújítás</v>
      </c>
      <c r="E214" s="215" t="str">
        <f>Zalaegerszeg!E132</f>
        <v>Az épület/építmény minősége és állaga  leromlott.</v>
      </c>
      <c r="F214" s="215" t="str">
        <f>Zalaegerszeg!F132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4" s="215" t="str">
        <f>Zalaegerszeg!G132</f>
        <v>Az épület/építmény megfelelő műszaki állapota révén ellátja a vagyon- és vízbiztonsági feladatait.</v>
      </c>
      <c r="H214" s="215"/>
      <c r="I214" s="189" t="str">
        <f>Zalaegerszeg!I132</f>
        <v>Zalaegerszeg</v>
      </c>
      <c r="J214" s="190">
        <f>Zalaegerszeg!J132</f>
        <v>6545</v>
      </c>
      <c r="K214" s="190"/>
      <c r="L214" s="221">
        <f>Zalaegerszeg!L132</f>
        <v>43922</v>
      </c>
      <c r="M214" s="221">
        <f>Zalaegerszeg!M132</f>
        <v>44196</v>
      </c>
      <c r="N214" s="190" t="str">
        <f>Zalaegerszeg!N132</f>
        <v>közép</v>
      </c>
      <c r="O214" s="1"/>
      <c r="P214" s="2">
        <f>Zalaegerszeg!P132</f>
        <v>6545</v>
      </c>
      <c r="Q214" s="2"/>
      <c r="R214" s="2"/>
      <c r="S214" s="2"/>
      <c r="T214" s="3"/>
      <c r="U214" s="3"/>
      <c r="V214" s="3"/>
      <c r="W214" s="3"/>
      <c r="X214" s="3"/>
      <c r="Y214" s="3"/>
      <c r="Z214" s="3"/>
      <c r="AA214" s="3"/>
      <c r="AB214" s="3"/>
      <c r="AC214" s="4"/>
    </row>
    <row r="215" spans="1:29" x14ac:dyDescent="0.25">
      <c r="A215" s="170"/>
      <c r="B215" s="64"/>
      <c r="C215" s="65"/>
      <c r="D215" s="65"/>
      <c r="E215" s="65"/>
      <c r="F215" s="65"/>
      <c r="G215" s="65"/>
      <c r="H215" s="70"/>
      <c r="I215" s="189"/>
      <c r="J215" s="189"/>
      <c r="K215" s="70"/>
      <c r="L215" s="71"/>
      <c r="M215" s="71"/>
      <c r="N215" s="112"/>
      <c r="O215" s="1"/>
      <c r="P215" s="2"/>
      <c r="Q215" s="37"/>
      <c r="R215" s="37"/>
      <c r="S215" s="2"/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s="119" customFormat="1" x14ac:dyDescent="0.25">
      <c r="A216" s="181"/>
      <c r="B216" s="121" t="s">
        <v>2</v>
      </c>
      <c r="C216" s="122"/>
      <c r="D216" s="122"/>
      <c r="E216" s="122"/>
      <c r="F216" s="122"/>
      <c r="G216" s="122"/>
      <c r="H216" s="123"/>
      <c r="I216" s="196"/>
      <c r="J216" s="196"/>
      <c r="K216" s="123"/>
      <c r="L216" s="124"/>
      <c r="M216" s="124"/>
      <c r="N216" s="127"/>
      <c r="O216" s="123"/>
      <c r="P216" s="123"/>
      <c r="Q216" s="125"/>
      <c r="R216" s="123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6"/>
    </row>
    <row r="217" spans="1:29" s="91" customFormat="1" ht="120" x14ac:dyDescent="0.25">
      <c r="A217" s="212">
        <v>50</v>
      </c>
      <c r="B217" s="215"/>
      <c r="C217" s="215" t="str">
        <f>Zalaegerszeg!C135</f>
        <v>Zalaegerszeg Erzsébethegyi nyomásfokozó</v>
      </c>
      <c r="D217" s="215" t="str">
        <f>Zalaegerszeg!D135</f>
        <v>Szivattyú csere (EMU K63-12) és teljes gépészeti rekonstrukció</v>
      </c>
      <c r="E217" s="215" t="str">
        <f>Zalaegerszeg!E135</f>
        <v xml:space="preserve">A szivattyú kora, műszaki állapota miatt fennáll a meghibásodás veszélye.
Feladat szükségessége
</v>
      </c>
      <c r="F217" s="215" t="str">
        <f>Zalaegerszeg!F135</f>
        <v>A folyamatos víztermelés biztosítása.</v>
      </c>
      <c r="G217" s="215" t="str">
        <f>Zalaegerszeg!G135</f>
        <v>A Q–H diagramhoz illeszkedő energiahatékony  szivattyú üzemeltetése.</v>
      </c>
      <c r="H217" s="215"/>
      <c r="I217" s="189" t="str">
        <f>Zalaegerszeg!I135</f>
        <v>Zalaegerszeg</v>
      </c>
      <c r="J217" s="190">
        <f>Zalaegerszeg!J135</f>
        <v>3000</v>
      </c>
      <c r="K217" s="190"/>
      <c r="L217" s="221">
        <f>Zalaegerszeg!L135</f>
        <v>43922</v>
      </c>
      <c r="M217" s="221">
        <f>Zalaegerszeg!M135</f>
        <v>44196</v>
      </c>
      <c r="N217" s="190" t="str">
        <f>Zalaegerszeg!N135</f>
        <v>közép</v>
      </c>
      <c r="O217" s="1"/>
      <c r="P217" s="2">
        <f>Zalaegerszeg!P135</f>
        <v>3000</v>
      </c>
      <c r="Q217" s="2"/>
      <c r="R217" s="2"/>
      <c r="S217" s="2"/>
      <c r="T217" s="3"/>
      <c r="U217" s="3"/>
      <c r="V217" s="3"/>
      <c r="W217" s="3"/>
      <c r="X217" s="3"/>
      <c r="Y217" s="3"/>
      <c r="Z217" s="3"/>
      <c r="AA217" s="3"/>
      <c r="AB217" s="3"/>
      <c r="AC217" s="4"/>
    </row>
    <row r="218" spans="1:29" s="91" customFormat="1" ht="120" x14ac:dyDescent="0.25">
      <c r="A218" s="228">
        <v>66</v>
      </c>
      <c r="B218" s="215"/>
      <c r="C218" s="215" t="str">
        <f>Babosdöbréte!C63</f>
        <v>Babosdöbréte Rám nyomásfokozó</v>
      </c>
      <c r="D218" s="215" t="str">
        <f>Babosdöbréte!D63</f>
        <v>Szivattyú csere (EMU K64-6), teljes gépészeti rekonstrukció</v>
      </c>
      <c r="E218" s="215" t="str">
        <f>Babosdöbréte!E63</f>
        <v xml:space="preserve">A szivattyú kora, műszaki állapota miatt fennáll a meghibásodás veszélye.
Feladat szükségessége
</v>
      </c>
      <c r="F218" s="215" t="str">
        <f>Babosdöbréte!F63</f>
        <v>A folyamatos víztermelés biztosítása.</v>
      </c>
      <c r="G218" s="215" t="str">
        <f>Babosdöbréte!G63</f>
        <v>A Q–H diagramhoz illeszkedő energiahatékony  szivattyú üzemeltetése.</v>
      </c>
      <c r="H218" s="215"/>
      <c r="I218" s="189" t="str">
        <f>Babosdöbréte!I63</f>
        <v>Babosdöbréte</v>
      </c>
      <c r="J218" s="190">
        <f>Babosdöbréte!J63</f>
        <v>2500</v>
      </c>
      <c r="K218" s="190"/>
      <c r="L218" s="221">
        <f>Babosdöbréte!L63</f>
        <v>43831</v>
      </c>
      <c r="M218" s="221">
        <f>Babosdöbréte!M63</f>
        <v>45291</v>
      </c>
      <c r="N218" s="190" t="str">
        <f>Babosdöbréte!N63</f>
        <v>közép</v>
      </c>
      <c r="O218" s="1"/>
      <c r="P218" s="2">
        <f>Babosdöbréte!P63</f>
        <v>740</v>
      </c>
      <c r="Q218" s="2">
        <f>Babosdöbréte!Q63</f>
        <v>731</v>
      </c>
      <c r="R218" s="2">
        <f>Babosdöbréte!R63</f>
        <v>765</v>
      </c>
      <c r="S218" s="2">
        <v>264</v>
      </c>
      <c r="T218" s="3"/>
      <c r="U218" s="3"/>
      <c r="V218" s="3"/>
      <c r="W218" s="3"/>
      <c r="X218" s="3"/>
      <c r="Y218" s="3"/>
      <c r="Z218" s="3"/>
      <c r="AA218" s="3"/>
      <c r="AB218" s="3"/>
      <c r="AC218" s="4"/>
    </row>
    <row r="219" spans="1:29" s="91" customFormat="1" ht="120" x14ac:dyDescent="0.25">
      <c r="A219" s="212">
        <v>82</v>
      </c>
      <c r="B219" s="215"/>
      <c r="C219" s="215" t="str">
        <f>Zalaegerszeg!C136</f>
        <v>Zalaegerszeg Keleti átemelő</v>
      </c>
      <c r="D219" s="215" t="str">
        <f>Zalaegerszeg!D136</f>
        <v>Szivattyú csere (EMU 980-2, Worthington 2 db), teljes gépészeti rekonstrukció</v>
      </c>
      <c r="E219" s="215" t="str">
        <f>Zalaegerszeg!E136</f>
        <v xml:space="preserve">A szivattyú kora, műszaki állapota miatt fennáll a meghibásodás veszélye.
Feladat szükségessége
</v>
      </c>
      <c r="F219" s="215" t="str">
        <f>Zalaegerszeg!F136</f>
        <v>A folyamatos víztermelés biztosítása.</v>
      </c>
      <c r="G219" s="215" t="str">
        <f>Zalaegerszeg!G136</f>
        <v>A Q–H diagramhoz illeszkedő energiahatékony  szivattyú üzemeltetése.</v>
      </c>
      <c r="H219" s="215"/>
      <c r="I219" s="189" t="str">
        <f>Zalaegerszeg!I136</f>
        <v>Zalaegerszeg</v>
      </c>
      <c r="J219" s="190">
        <f>Zalaegerszeg!J136</f>
        <v>25000</v>
      </c>
      <c r="K219" s="190"/>
      <c r="L219" s="221">
        <f>Zalaegerszeg!L136</f>
        <v>44927</v>
      </c>
      <c r="M219" s="221">
        <f>Zalaegerszeg!M136</f>
        <v>45291</v>
      </c>
      <c r="N219" s="190" t="str">
        <f>Zalaegerszeg!N136</f>
        <v>közép</v>
      </c>
      <c r="O219" s="1"/>
      <c r="P219" s="2"/>
      <c r="Q219" s="2"/>
      <c r="R219" s="2"/>
      <c r="S219" s="53">
        <f>Zalaegerszeg!S136</f>
        <v>25000</v>
      </c>
      <c r="T219" s="3"/>
      <c r="U219" s="3"/>
      <c r="V219" s="3"/>
      <c r="W219" s="3"/>
      <c r="X219" s="3"/>
      <c r="Y219" s="3"/>
      <c r="Z219" s="3"/>
      <c r="AA219" s="3"/>
      <c r="AB219" s="3"/>
      <c r="AC219" s="4"/>
    </row>
    <row r="220" spans="1:29" s="91" customFormat="1" ht="120" x14ac:dyDescent="0.25">
      <c r="A220" s="212">
        <v>111</v>
      </c>
      <c r="B220" s="215"/>
      <c r="C220" s="215" t="str">
        <f>Nagykutas!C61</f>
        <v>Nagykutasi átemelő</v>
      </c>
      <c r="D220" s="215" t="str">
        <f>Nagykutas!D61</f>
        <v>Szivattyú csere (EMU K64-6 2 db), teljes gépészeti rekonstrukció</v>
      </c>
      <c r="E220" s="215" t="str">
        <f>Nagykutas!E61</f>
        <v xml:space="preserve">A szivattyú kora, műszaki állapota miatt fennáll a meghibásodás veszélye.
Feladat szükségessége
</v>
      </c>
      <c r="F220" s="215" t="str">
        <f>Nagykutas!F61</f>
        <v>A folyamatos víztermelés biztosítása.</v>
      </c>
      <c r="G220" s="215" t="str">
        <f>Nagykutas!G61</f>
        <v>A Q–H diagramhoz illeszkedő energiahatékony  szivattyú üzemeltetése.</v>
      </c>
      <c r="H220" s="215"/>
      <c r="I220" s="189" t="str">
        <f>Nagykutas!I61</f>
        <v>Nagykutas tulajdonosközösség</v>
      </c>
      <c r="J220" s="190">
        <f>Nagykutas!J61</f>
        <v>546</v>
      </c>
      <c r="K220" s="190"/>
      <c r="L220" s="221">
        <f>Nagykutas!L61</f>
        <v>46388</v>
      </c>
      <c r="M220" s="221">
        <f>Nagykutas!M61</f>
        <v>46752</v>
      </c>
      <c r="N220" s="190" t="str">
        <f>Nagykutas!N61</f>
        <v>hosszú</v>
      </c>
      <c r="O220" s="1"/>
      <c r="P220" s="2"/>
      <c r="Q220" s="2"/>
      <c r="R220" s="2"/>
      <c r="S220" s="2"/>
      <c r="T220" s="3"/>
      <c r="U220" s="3"/>
      <c r="V220" s="3"/>
      <c r="W220" s="3">
        <f>Kiskutas!W61+Kispáli!W65+Nagykutas!W61+Nagypáli!W64</f>
        <v>3000</v>
      </c>
      <c r="X220" s="3"/>
      <c r="Y220" s="3"/>
      <c r="Z220" s="3"/>
      <c r="AA220" s="3"/>
      <c r="AB220" s="3"/>
      <c r="AC220" s="4"/>
    </row>
    <row r="221" spans="1:29" s="91" customFormat="1" ht="120" x14ac:dyDescent="0.25">
      <c r="A221" s="212">
        <v>121</v>
      </c>
      <c r="B221" s="215"/>
      <c r="C221" s="215" t="str">
        <f>Babosdöbréte!C64</f>
        <v>Teskánd Babosdöbrétei átemelő</v>
      </c>
      <c r="D221" s="215" t="str">
        <f>Babosdöbréte!D64</f>
        <v>Szivattyú csere (EMU K64-10 2 db), teljes gépészeti rekonstrukció</v>
      </c>
      <c r="E221" s="215" t="str">
        <f>Babosdöbréte!E64</f>
        <v xml:space="preserve">A szivattyú kora, műszaki állapota miatt fennáll a meghibásodás veszélye.
Feladat szükségessége
</v>
      </c>
      <c r="F221" s="215" t="str">
        <f>Babosdöbréte!F64</f>
        <v>A folyamatos víztermelés biztosítása.</v>
      </c>
      <c r="G221" s="215" t="str">
        <f>Babosdöbréte!G64</f>
        <v>A Q–H diagramhoz illeszkedő energiahatékony  szivattyú üzemeltetése.</v>
      </c>
      <c r="H221" s="215"/>
      <c r="I221" s="189" t="str">
        <f>Babosdöbréte!I64</f>
        <v>Babosdöbréte tulajdonosközösség</v>
      </c>
      <c r="J221" s="190">
        <f>Babosdöbréte!J64</f>
        <v>1322</v>
      </c>
      <c r="K221" s="190"/>
      <c r="L221" s="221">
        <f>Babosdöbréte!L64</f>
        <v>47119</v>
      </c>
      <c r="M221" s="221">
        <f>Babosdöbréte!M64</f>
        <v>47483</v>
      </c>
      <c r="N221" s="190" t="str">
        <f>Babosdöbréte!N64</f>
        <v>hosszú</v>
      </c>
      <c r="O221" s="1"/>
      <c r="P221" s="2"/>
      <c r="Q221" s="2"/>
      <c r="R221" s="2"/>
      <c r="S221" s="2"/>
      <c r="T221" s="3"/>
      <c r="U221" s="3"/>
      <c r="V221" s="3"/>
      <c r="W221" s="3"/>
      <c r="X221" s="3"/>
      <c r="Y221" s="3">
        <f>Babosdöbréte!Y64+Böde!Y61+Hottó!Y61</f>
        <v>3000</v>
      </c>
      <c r="Z221" s="3"/>
      <c r="AA221" s="3"/>
      <c r="AB221" s="3"/>
      <c r="AC221" s="4"/>
    </row>
    <row r="222" spans="1:29" s="91" customFormat="1" ht="75" x14ac:dyDescent="0.25">
      <c r="A222" s="212">
        <v>122</v>
      </c>
      <c r="B222" s="215"/>
      <c r="C222" s="215" t="str">
        <f>Bagod!C67</f>
        <v>Bagod Szentpál nyomásfokozó</v>
      </c>
      <c r="D222" s="215" t="str">
        <f>Bagod!D67</f>
        <v>Szivattyú csere (CRIE3-5 2 db; CR45-3)</v>
      </c>
      <c r="E222" s="215" t="str">
        <f>Bagod!E67</f>
        <v>A szivattyú kora, műszaki állapota miatt fennáll a meghibásodás veszélye.</v>
      </c>
      <c r="F222" s="215" t="str">
        <f>Bagod!F67</f>
        <v>A folyamatos víztermelés biztosítása</v>
      </c>
      <c r="G222" s="215" t="str">
        <f>Bagod!G67</f>
        <v>A Q–H diagramhoz illeszkedő energiahatékony  szivattyú üzemeltetése</v>
      </c>
      <c r="H222" s="215"/>
      <c r="I222" s="189" t="str">
        <f>Bagod!I67</f>
        <v>Bagod</v>
      </c>
      <c r="J222" s="190">
        <f>Bagod!J67</f>
        <v>1500</v>
      </c>
      <c r="K222" s="190"/>
      <c r="L222" s="221">
        <f>Bagod!L67</f>
        <v>47119</v>
      </c>
      <c r="M222" s="221">
        <f>Bagod!M67</f>
        <v>47483</v>
      </c>
      <c r="N222" s="190" t="str">
        <f>Bagod!N67</f>
        <v>hosszú</v>
      </c>
      <c r="O222" s="1"/>
      <c r="P222" s="2"/>
      <c r="Q222" s="2"/>
      <c r="R222" s="2"/>
      <c r="S222" s="2"/>
      <c r="T222" s="3"/>
      <c r="U222" s="3"/>
      <c r="V222" s="3"/>
      <c r="W222" s="3"/>
      <c r="X222" s="3"/>
      <c r="Y222" s="3">
        <f>Bagod!Y67</f>
        <v>1500</v>
      </c>
      <c r="Z222" s="3"/>
      <c r="AA222" s="3"/>
      <c r="AB222" s="3"/>
      <c r="AC222" s="4"/>
    </row>
    <row r="223" spans="1:29" s="91" customFormat="1" ht="75" x14ac:dyDescent="0.25">
      <c r="A223" s="212">
        <v>123</v>
      </c>
      <c r="B223" s="215"/>
      <c r="C223" s="215" t="str">
        <f>Hagyárosbörönd!C62</f>
        <v>Hagyárosbörönd nyomásfokozó</v>
      </c>
      <c r="D223" s="215" t="str">
        <f>Hagyárosbörönd!D62</f>
        <v>Szivattyú csere (CRIE5-9 2 db; CR45-6)</v>
      </c>
      <c r="E223" s="215" t="str">
        <f>Hagyárosbörönd!E62</f>
        <v>A szivattyú kora, műszaki állapota miatt fennáll a meghibásodás veszélye.</v>
      </c>
      <c r="F223" s="215" t="str">
        <f>Hagyárosbörönd!F62</f>
        <v>A folyamatos víztermelés biztosítása</v>
      </c>
      <c r="G223" s="215" t="str">
        <f>Hagyárosbörönd!G62</f>
        <v>A Q–H diagramhoz illeszkedő energiahatékony  szivattyú üzemeltetése</v>
      </c>
      <c r="H223" s="215"/>
      <c r="I223" s="189" t="str">
        <f>Hagyárosbörönd!I62</f>
        <v>Hagyárosbörönd</v>
      </c>
      <c r="J223" s="190">
        <f>Hagyárosbörönd!J62</f>
        <v>1500</v>
      </c>
      <c r="K223" s="190"/>
      <c r="L223" s="221">
        <f>Hagyárosbörönd!L62</f>
        <v>47119</v>
      </c>
      <c r="M223" s="221">
        <f>Hagyárosbörönd!M62</f>
        <v>48213</v>
      </c>
      <c r="N223" s="190" t="str">
        <f>Hagyárosbörönd!N62</f>
        <v>hosszú</v>
      </c>
      <c r="O223" s="1"/>
      <c r="P223" s="2"/>
      <c r="Q223" s="2"/>
      <c r="R223" s="2"/>
      <c r="S223" s="2"/>
      <c r="T223" s="3"/>
      <c r="U223" s="3"/>
      <c r="V223" s="3"/>
      <c r="W223" s="3"/>
      <c r="X223" s="3"/>
      <c r="Y223" s="3">
        <f>Hagyárosbörönd!Y62</f>
        <v>254</v>
      </c>
      <c r="Z223" s="3">
        <f>Hagyárosbörönd!Z62</f>
        <v>674</v>
      </c>
      <c r="AA223" s="3">
        <f>Hagyárosbörönd!AA62</f>
        <v>572</v>
      </c>
      <c r="AB223" s="3"/>
      <c r="AC223" s="4"/>
    </row>
    <row r="224" spans="1:29" s="91" customFormat="1" ht="75" x14ac:dyDescent="0.25">
      <c r="A224" s="212">
        <v>124</v>
      </c>
      <c r="B224" s="215"/>
      <c r="C224" s="215" t="str">
        <f>Kávás!C63</f>
        <v>Kávás Öreghegy nyomásfokozó</v>
      </c>
      <c r="D224" s="215" t="str">
        <f>Kávás!D63</f>
        <v>Szivattyú csere (CRIE3-8 2 db)</v>
      </c>
      <c r="E224" s="215" t="str">
        <f>Kávás!E63</f>
        <v>A szivattyú kora, műszaki állapota miatt fennáll a meghibásodás veszélye.</v>
      </c>
      <c r="F224" s="215" t="str">
        <f>Kávás!F63</f>
        <v>A folyamatos víztermelés biztosítása</v>
      </c>
      <c r="G224" s="215" t="str">
        <f>Kávás!G63</f>
        <v>A Q–H diagramhoz illeszkedő energiahatékony  szivattyú üzemeltetése</v>
      </c>
      <c r="H224" s="215"/>
      <c r="I224" s="189" t="str">
        <f>Kávás!I63</f>
        <v>Kávás</v>
      </c>
      <c r="J224" s="190">
        <f>Kávás!J63</f>
        <v>500</v>
      </c>
      <c r="K224" s="190"/>
      <c r="L224" s="221">
        <f>Kávás!L63</f>
        <v>47119</v>
      </c>
      <c r="M224" s="221">
        <f>Kávás!M63</f>
        <v>47848</v>
      </c>
      <c r="N224" s="190" t="str">
        <f>Kávás!N63</f>
        <v>hosszú</v>
      </c>
      <c r="O224" s="1"/>
      <c r="P224" s="2"/>
      <c r="Q224" s="2"/>
      <c r="R224" s="2"/>
      <c r="S224" s="2"/>
      <c r="T224" s="3"/>
      <c r="U224" s="3"/>
      <c r="V224" s="3"/>
      <c r="W224" s="3"/>
      <c r="X224" s="3"/>
      <c r="Y224" s="3">
        <f>Kávás!Y63</f>
        <v>310</v>
      </c>
      <c r="Z224" s="3">
        <f>Kávás!Z63</f>
        <v>190</v>
      </c>
      <c r="AA224" s="3"/>
      <c r="AB224" s="3"/>
      <c r="AC224" s="4"/>
    </row>
    <row r="225" spans="1:29" s="91" customFormat="1" ht="75" x14ac:dyDescent="0.25">
      <c r="A225" s="212">
        <v>125</v>
      </c>
      <c r="B225" s="215"/>
      <c r="C225" s="215" t="str">
        <f>Zalaboldogfa!C63</f>
        <v>Zalaboldogfa nyomásfokozó</v>
      </c>
      <c r="D225" s="215" t="str">
        <f>Zalaboldogfa!D63</f>
        <v>Szivattyú csere (CRIE3-5 2 db; CR45-3)</v>
      </c>
      <c r="E225" s="215" t="str">
        <f>Zalaboldogfa!E63</f>
        <v>A szivattyú kora, műszaki állapota miatt fennáll a meghibásodás veszélye.</v>
      </c>
      <c r="F225" s="215" t="str">
        <f>Zalaboldogfa!F63</f>
        <v>A folyamatos víztermelés biztosítása</v>
      </c>
      <c r="G225" s="215" t="str">
        <f>Zalaboldogfa!G63</f>
        <v>A Q–H diagramhoz illeszkedő energiahatékony  szivattyú üzemeltetése</v>
      </c>
      <c r="H225" s="215"/>
      <c r="I225" s="189" t="str">
        <f>Zalaboldogfa!I63</f>
        <v>Zalaboldogfa</v>
      </c>
      <c r="J225" s="190">
        <f>Zalaboldogfa!J63</f>
        <v>1200</v>
      </c>
      <c r="K225" s="190"/>
      <c r="L225" s="221">
        <f>Zalaboldogfa!L63</f>
        <v>47119</v>
      </c>
      <c r="M225" s="221">
        <f>Zalaboldogfa!M63</f>
        <v>47848</v>
      </c>
      <c r="N225" s="190" t="str">
        <f>Zalaboldogfa!N63</f>
        <v>hosszú</v>
      </c>
      <c r="O225" s="1"/>
      <c r="P225" s="2"/>
      <c r="Q225" s="2"/>
      <c r="R225" s="2"/>
      <c r="S225" s="2"/>
      <c r="T225" s="3"/>
      <c r="U225" s="3"/>
      <c r="V225" s="3"/>
      <c r="W225" s="3"/>
      <c r="X225" s="3"/>
      <c r="Y225" s="3">
        <f>Zalaboldogfa!Y63</f>
        <v>832</v>
      </c>
      <c r="Z225" s="3">
        <f>Zalaboldogfa!Z63</f>
        <v>368</v>
      </c>
      <c r="AA225" s="3"/>
      <c r="AB225" s="3"/>
      <c r="AC225" s="4"/>
    </row>
    <row r="226" spans="1:29" x14ac:dyDescent="0.25">
      <c r="A226" s="170"/>
      <c r="B226" s="64"/>
      <c r="C226" s="65"/>
      <c r="D226" s="65"/>
      <c r="E226" s="65"/>
      <c r="F226" s="65"/>
      <c r="G226" s="65"/>
      <c r="H226" s="70"/>
      <c r="I226" s="189"/>
      <c r="J226" s="189"/>
      <c r="K226" s="70"/>
      <c r="L226" s="71"/>
      <c r="M226" s="71"/>
      <c r="N226" s="112"/>
      <c r="O226" s="1"/>
      <c r="P226" s="2"/>
      <c r="Q226" s="37"/>
      <c r="R226" s="37"/>
      <c r="S226" s="2"/>
      <c r="T226" s="3"/>
      <c r="U226" s="3"/>
      <c r="V226" s="3"/>
      <c r="W226" s="3"/>
      <c r="X226" s="3"/>
      <c r="Y226" s="3"/>
      <c r="Z226" s="3"/>
      <c r="AA226" s="3"/>
      <c r="AB226" s="3"/>
      <c r="AC226" s="4"/>
    </row>
    <row r="227" spans="1:29" s="119" customFormat="1" x14ac:dyDescent="0.25">
      <c r="A227" s="181"/>
      <c r="B227" s="121" t="s">
        <v>3</v>
      </c>
      <c r="C227" s="122"/>
      <c r="D227" s="122"/>
      <c r="E227" s="122"/>
      <c r="F227" s="122"/>
      <c r="G227" s="122"/>
      <c r="H227" s="123"/>
      <c r="I227" s="196"/>
      <c r="J227" s="196"/>
      <c r="K227" s="123"/>
      <c r="L227" s="124"/>
      <c r="M227" s="124"/>
      <c r="N227" s="127"/>
      <c r="O227" s="123"/>
      <c r="P227" s="123"/>
      <c r="Q227" s="125"/>
      <c r="R227" s="123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6"/>
    </row>
    <row r="228" spans="1:29" s="91" customFormat="1" ht="92.25" customHeight="1" x14ac:dyDescent="0.25">
      <c r="A228" s="175">
        <v>13</v>
      </c>
      <c r="B228" s="83"/>
      <c r="C228" s="86" t="str">
        <f>Zalaegerszeg!C139</f>
        <v>Zalaegerszeg Csácsi hegyi 1. sz. átemelő</v>
      </c>
      <c r="D228" s="86" t="str">
        <f>Zalaegerszeg!D139</f>
        <v>irányítástechnikai rekonstrukció</v>
      </c>
      <c r="E228" s="86" t="str">
        <f>Zalaegerszeg!E139</f>
        <v>Az elektromos, irányítástechnikai  szerelvények és vezetékek, műszaki állapota miatt fennáll a meghibásodás veszélye</v>
      </c>
      <c r="F228" s="86" t="str">
        <f>Zalaegerszeg!F139</f>
        <v>A szivattyú elektromos megtáplálása, a folyamatos távfelügyelet biztosítása.</v>
      </c>
      <c r="G228" s="86" t="str">
        <f>Zalaegerszeg!G139</f>
        <v>A szivattyú elektromos paramétereihez illeszkedő erősáramú és vezérlőszekrény.</v>
      </c>
      <c r="H228" s="86"/>
      <c r="I228" s="218" t="str">
        <f>Zalaegerszeg!I139</f>
        <v>Zalaegerszeg</v>
      </c>
      <c r="J228" s="190">
        <f>Zalaegerszeg!J139</f>
        <v>150</v>
      </c>
      <c r="K228" s="86"/>
      <c r="L228" s="221">
        <f>Zalaegerszeg!L139</f>
        <v>43556</v>
      </c>
      <c r="M228" s="221">
        <f>Zalaegerszeg!M139</f>
        <v>43830</v>
      </c>
      <c r="N228" s="190" t="str">
        <f>Zalaegerszeg!N139</f>
        <v>rövid</v>
      </c>
      <c r="O228" s="1">
        <f>Zalaegerszeg!O139</f>
        <v>150</v>
      </c>
      <c r="P228" s="2"/>
      <c r="Q228" s="2"/>
      <c r="R228" s="2"/>
      <c r="S228" s="2"/>
      <c r="T228" s="3"/>
      <c r="U228" s="3"/>
      <c r="V228" s="3"/>
      <c r="W228" s="3"/>
      <c r="X228" s="3"/>
      <c r="Y228" s="3"/>
      <c r="Z228" s="3"/>
      <c r="AA228" s="3"/>
      <c r="AB228" s="3"/>
      <c r="AC228" s="4"/>
    </row>
    <row r="229" spans="1:29" s="91" customFormat="1" ht="120" x14ac:dyDescent="0.25">
      <c r="A229" s="212">
        <v>51</v>
      </c>
      <c r="B229" s="215"/>
      <c r="C229" s="215" t="str">
        <f>Zalaegerszeg!C140</f>
        <v>Zalaegerszeg Erzsébethegyi nyomásfokozó</v>
      </c>
      <c r="D229" s="215" t="str">
        <f>Zalaegerszeg!D140</f>
        <v>elektromos és irányítástechnikai szekrény csere</v>
      </c>
      <c r="E229" s="215" t="str">
        <f>Zalaegerszeg!E140</f>
        <v>Az elektromos, irányítástechnikai  szerelvények és vezetékek, műszaki állapota miatt fennáll a meghibásodás veszélye</v>
      </c>
      <c r="F229" s="215" t="str">
        <f>Zalaegerszeg!F140</f>
        <v>A szivattyú elektromos megtáplálása, a folyamatos távfelügyelet biztosítása.</v>
      </c>
      <c r="G229" s="215" t="str">
        <f>Zalaegerszeg!G140</f>
        <v>A szivattyú elektromos paramétereihez illeszkedő erősáramú és vezérlőszekrény.</v>
      </c>
      <c r="H229" s="215"/>
      <c r="I229" s="189" t="str">
        <f>Zalaegerszeg!I140</f>
        <v>Zalaegerszeg</v>
      </c>
      <c r="J229" s="190">
        <f>Zalaegerszeg!J140</f>
        <v>3000</v>
      </c>
      <c r="K229" s="190"/>
      <c r="L229" s="221">
        <f>Zalaegerszeg!L140</f>
        <v>43922</v>
      </c>
      <c r="M229" s="221">
        <f>Zalaegerszeg!M140</f>
        <v>44196</v>
      </c>
      <c r="N229" s="190" t="str">
        <f>Zalaegerszeg!N140</f>
        <v>közép</v>
      </c>
      <c r="O229" s="1"/>
      <c r="P229" s="2">
        <f>Zalaegerszeg!P140</f>
        <v>3000</v>
      </c>
      <c r="Q229" s="2"/>
      <c r="R229" s="2"/>
      <c r="S229" s="2"/>
      <c r="T229" s="3"/>
      <c r="U229" s="3"/>
      <c r="V229" s="3"/>
      <c r="W229" s="3"/>
      <c r="X229" s="3"/>
      <c r="Y229" s="3"/>
      <c r="Z229" s="3"/>
      <c r="AA229" s="3"/>
      <c r="AB229" s="3"/>
      <c r="AC229" s="4"/>
    </row>
    <row r="230" spans="1:29" s="91" customFormat="1" ht="120" x14ac:dyDescent="0.25">
      <c r="A230" s="229">
        <v>67</v>
      </c>
      <c r="B230" s="215"/>
      <c r="C230" s="215" t="str">
        <f>Babosdöbréte!C67</f>
        <v>Babosdöbréte Rám nyomásfokozó</v>
      </c>
      <c r="D230" s="215" t="str">
        <f>Babosdöbréte!D67</f>
        <v>villamos és irányítástechnikai felújítás</v>
      </c>
      <c r="E230" s="215" t="str">
        <f>Babosdöbréte!E67</f>
        <v>Az elektromos, irányítástechnikai  szerelvények és vezetékek, műszaki állapota miatt fennáll a meghibásodás veszélye.</v>
      </c>
      <c r="F230" s="215" t="str">
        <f>Babosdöbréte!F67</f>
        <v>A szivattyú elektromos megtáplálása, a folyamatos távfelügyelet biztosítása.</v>
      </c>
      <c r="G230" s="215" t="str">
        <f>Babosdöbréte!G67</f>
        <v>A szivattyú elektromos paramétereihez illeszkedő erősáramú és vezérlőszekrény.</v>
      </c>
      <c r="H230" s="215"/>
      <c r="I230" s="189" t="str">
        <f>Babosdöbréte!I67</f>
        <v>Babosdöbréte</v>
      </c>
      <c r="J230" s="190">
        <f>Babosdöbréte!J67</f>
        <v>728</v>
      </c>
      <c r="K230" s="190"/>
      <c r="L230" s="221">
        <f>Babosdöbréte!L67</f>
        <v>43922</v>
      </c>
      <c r="M230" s="221">
        <f>Babosdöbréte!M67</f>
        <v>44196</v>
      </c>
      <c r="N230" s="190" t="str">
        <f>Babosdöbréte!N67</f>
        <v>közép</v>
      </c>
      <c r="O230" s="1"/>
      <c r="P230" s="2">
        <f>Babosdöbréte!P67</f>
        <v>728</v>
      </c>
      <c r="Q230" s="2"/>
      <c r="R230" s="2"/>
      <c r="S230" s="2"/>
      <c r="T230" s="3"/>
      <c r="U230" s="3"/>
      <c r="V230" s="3"/>
      <c r="W230" s="3"/>
      <c r="X230" s="3"/>
      <c r="Y230" s="3"/>
      <c r="Z230" s="3"/>
      <c r="AA230" s="3"/>
      <c r="AB230" s="3"/>
      <c r="AC230" s="4"/>
    </row>
    <row r="231" spans="1:29" s="91" customFormat="1" ht="120" x14ac:dyDescent="0.25">
      <c r="A231" s="212">
        <v>112</v>
      </c>
      <c r="B231" s="215"/>
      <c r="C231" s="215" t="str">
        <f>Nagykutas!C64</f>
        <v>Nagykutas átemelő</v>
      </c>
      <c r="D231" s="215" t="str">
        <f>Nagykutas!D64</f>
        <v>elektromos és irányítástechnikai szekrény csere</v>
      </c>
      <c r="E231" s="215" t="str">
        <f>Nagykutas!E64</f>
        <v>Az elektromos, irányítástechnikai  szerelvények és vezetékek, műszaki állapota miatt fennáll a meghibásodás veszélye.</v>
      </c>
      <c r="F231" s="215" t="str">
        <f>Nagykutas!F64</f>
        <v>A szivattyú elektromos megtáplálása, a folyamatos távfelügyelet biztosítása.</v>
      </c>
      <c r="G231" s="215" t="str">
        <f>Nagykutas!G64</f>
        <v>A szivattyú elektromos paramétereihez illeszkedő erősáramú és vezérlőszekrény.</v>
      </c>
      <c r="H231" s="215"/>
      <c r="I231" s="189" t="str">
        <f>Nagykutas!I64</f>
        <v>Nagykutas tulajdonosközösség</v>
      </c>
      <c r="J231" s="190">
        <f>Nagykutas!J64</f>
        <v>546</v>
      </c>
      <c r="K231" s="190"/>
      <c r="L231" s="221">
        <f>Nagykutas!L64</f>
        <v>46388</v>
      </c>
      <c r="M231" s="221">
        <f>Nagykutas!M64</f>
        <v>46752</v>
      </c>
      <c r="N231" s="190" t="str">
        <f>Nagykutas!N64</f>
        <v>hosszú</v>
      </c>
      <c r="O231" s="1"/>
      <c r="P231" s="2"/>
      <c r="Q231" s="2"/>
      <c r="R231" s="2"/>
      <c r="S231" s="2"/>
      <c r="T231" s="3"/>
      <c r="U231" s="3"/>
      <c r="V231" s="3"/>
      <c r="W231" s="3">
        <f>Kiskutas!W64+Kispáli!W68+Nagykutas!W64+Nagypáli!W67</f>
        <v>3000</v>
      </c>
      <c r="X231" s="3"/>
      <c r="Y231" s="3"/>
      <c r="Z231" s="3"/>
      <c r="AA231" s="3"/>
      <c r="AB231" s="3"/>
      <c r="AC231" s="4"/>
    </row>
    <row r="232" spans="1:29" ht="15.75" thickBot="1" x14ac:dyDescent="0.3">
      <c r="A232" s="170"/>
      <c r="B232" s="159"/>
      <c r="C232" s="65"/>
      <c r="D232" s="65"/>
      <c r="E232" s="65"/>
      <c r="F232" s="65"/>
      <c r="G232" s="65"/>
      <c r="H232" s="70"/>
      <c r="I232" s="189"/>
      <c r="J232" s="189"/>
      <c r="K232" s="70"/>
      <c r="L232" s="71"/>
      <c r="M232" s="71"/>
      <c r="N232" s="112"/>
      <c r="O232" s="1"/>
      <c r="P232" s="2"/>
      <c r="Q232" s="37"/>
      <c r="R232" s="37"/>
      <c r="S232" s="2"/>
      <c r="T232" s="3"/>
      <c r="U232" s="3"/>
      <c r="V232" s="3"/>
      <c r="W232" s="3"/>
      <c r="X232" s="3"/>
      <c r="Y232" s="3"/>
      <c r="Z232" s="3"/>
      <c r="AA232" s="3"/>
      <c r="AB232" s="3"/>
      <c r="AC232" s="23"/>
    </row>
    <row r="233" spans="1:29" s="162" customFormat="1" ht="15.75" thickBot="1" x14ac:dyDescent="0.3">
      <c r="A233" s="160"/>
      <c r="B233" s="105" t="s">
        <v>0</v>
      </c>
      <c r="C233" s="105"/>
      <c r="D233" s="105"/>
      <c r="E233" s="105"/>
      <c r="F233" s="105"/>
      <c r="G233" s="105"/>
      <c r="H233" s="105"/>
      <c r="I233" s="193"/>
      <c r="J233" s="193">
        <f>SUM(J105:J232)</f>
        <v>6812241</v>
      </c>
      <c r="K233" s="105">
        <f>Kispáli!K70+Nagypáli!K69+Becsvölgye!K67+Kustánszeg!K67+Csonkahegyhát!K64+Dobronhegy!K65+Milejszeg!K66+Németfalu!K64+Pálfiszeg!K64+Bagod!K71+Boncodfölde!K64+Hagyárosbörönd!K66+Kávás!K67+Zalaboldogfa!K67+Zalaszentgyörgy!K70+Babosdöbréte!K69+Bocfölde!K64+Böde!K65+Csatár!K64+Hottó!K65+Kiskutas!K66+Nagykutas!K66+Sárhida!K67+Teskánd!K67+Zalaegerszeg!K142</f>
        <v>152022</v>
      </c>
      <c r="L233" s="105"/>
      <c r="M233" s="105"/>
      <c r="N233" s="161"/>
      <c r="O233" s="16">
        <f t="shared" ref="O233:AC233" si="8">SUM(O12:O232)</f>
        <v>151968.65</v>
      </c>
      <c r="P233" s="17">
        <f t="shared" si="8"/>
        <v>512341.3</v>
      </c>
      <c r="Q233" s="44">
        <f t="shared" si="8"/>
        <v>408823.3</v>
      </c>
      <c r="R233" s="44">
        <f t="shared" si="8"/>
        <v>401384.3</v>
      </c>
      <c r="S233" s="44">
        <f t="shared" si="8"/>
        <v>486431.3</v>
      </c>
      <c r="T233" s="18">
        <f t="shared" si="8"/>
        <v>555341.30000000005</v>
      </c>
      <c r="U233" s="18">
        <f t="shared" si="8"/>
        <v>556042.30000000005</v>
      </c>
      <c r="V233" s="18">
        <f t="shared" si="8"/>
        <v>554909.30000000005</v>
      </c>
      <c r="W233" s="18">
        <f t="shared" si="8"/>
        <v>552049.30000000005</v>
      </c>
      <c r="X233" s="18">
        <f t="shared" si="8"/>
        <v>555299.30000000005</v>
      </c>
      <c r="Y233" s="18">
        <f t="shared" si="8"/>
        <v>553683.30000000005</v>
      </c>
      <c r="Z233" s="18">
        <f t="shared" si="8"/>
        <v>552836.30000000005</v>
      </c>
      <c r="AA233" s="18">
        <f t="shared" si="8"/>
        <v>552131.30000000005</v>
      </c>
      <c r="AB233" s="18">
        <f t="shared" si="8"/>
        <v>551559.30000000005</v>
      </c>
      <c r="AC233" s="19">
        <f t="shared" si="8"/>
        <v>454437.3</v>
      </c>
    </row>
    <row r="234" spans="1:29" ht="15.75" x14ac:dyDescent="0.25">
      <c r="K234" s="163" t="s">
        <v>252</v>
      </c>
    </row>
    <row r="235" spans="1:29" s="62" customFormat="1" ht="15.75" x14ac:dyDescent="0.25">
      <c r="K235" s="165"/>
      <c r="Q235" s="166"/>
      <c r="R235" s="166"/>
    </row>
    <row r="236" spans="1:29" s="62" customFormat="1" ht="60" x14ac:dyDescent="0.25">
      <c r="A236" s="5"/>
      <c r="B236" s="6" t="s">
        <v>34</v>
      </c>
      <c r="C236" s="7" t="s">
        <v>35</v>
      </c>
      <c r="K236" s="165"/>
      <c r="Q236" s="166"/>
      <c r="R236" s="166"/>
    </row>
    <row r="237" spans="1:29" s="62" customFormat="1" ht="15.75" x14ac:dyDescent="0.25">
      <c r="A237" s="230" t="s">
        <v>36</v>
      </c>
      <c r="B237" s="9" t="s">
        <v>253</v>
      </c>
      <c r="C237" s="10">
        <f>Babosdöbréte!C73+Bagod!C75+Becsvölgye!C71+Bocfölde!C68+Boncodfölde!C68+Böde!C69+Csatár!C68+Csonkahegyhát!C68+Dobronhegy!C69+Hagyárosbörönd!C70+Hottó!C69+Kávás!C71+Kiskutas!C70+Kispáli!C74+Kustánszeg!C71+Milejszeg!C70+Nagykutas!C70+Nagypáli!C73+Németfalu!C68+Pálfiszeg!C68+Sárhida!C71+Teskánd!C71+Zalaboldogfa!C71+Zalaegerszeg!C146+Zalaszentgyörgy!C74</f>
        <v>142022</v>
      </c>
      <c r="K237" s="165"/>
      <c r="Q237" s="166"/>
      <c r="R237" s="166"/>
    </row>
    <row r="238" spans="1:29" s="62" customFormat="1" ht="15.75" x14ac:dyDescent="0.25">
      <c r="A238" s="230" t="s">
        <v>36</v>
      </c>
      <c r="B238" s="9" t="s">
        <v>268</v>
      </c>
      <c r="C238" s="10">
        <f>Zalaegerszeg!C147</f>
        <v>10000</v>
      </c>
      <c r="K238" s="165"/>
    </row>
    <row r="239" spans="1:29" s="62" customFormat="1" ht="15.75" x14ac:dyDescent="0.25">
      <c r="A239" s="8" t="s">
        <v>37</v>
      </c>
      <c r="B239" s="9" t="s">
        <v>254</v>
      </c>
      <c r="C239" s="10">
        <f>Babosdöbréte!C74+Bocfölde!C69+Böde!C70+Csatár!C69+Hottó!C70+Kiskutas!C71+Nagykutas!C71+Sárhida!C72+Teskánd!C72+Zalaegerszeg!C148</f>
        <v>501124</v>
      </c>
      <c r="K239" s="165"/>
      <c r="Q239" s="166"/>
      <c r="R239" s="166"/>
    </row>
    <row r="240" spans="1:29" s="62" customFormat="1" ht="15.75" thickBot="1" x14ac:dyDescent="0.3">
      <c r="A240" s="11" t="s">
        <v>38</v>
      </c>
      <c r="B240" s="12" t="s">
        <v>255</v>
      </c>
      <c r="C240" s="13">
        <f>Babosdöbréte!C75+Bocfölde!C70+Böde!C71+Csatár!C70+Hottó!C71+Kiskutas!C72+Nagykutas!C72+Sárhida!C73+Teskánd!C73+Zalaegerszeg!C149</f>
        <v>1252810</v>
      </c>
      <c r="Q240" s="166"/>
      <c r="R240" s="166"/>
    </row>
    <row r="241" spans="1:18" s="62" customFormat="1" x14ac:dyDescent="0.25">
      <c r="A241" s="14"/>
      <c r="B241" s="15"/>
      <c r="C241" s="15"/>
      <c r="Q241" s="166"/>
      <c r="R241" s="166"/>
    </row>
    <row r="244" spans="1:18" x14ac:dyDescent="0.25">
      <c r="B244" s="167"/>
    </row>
    <row r="245" spans="1:18" x14ac:dyDescent="0.25">
      <c r="B245" s="168"/>
    </row>
    <row r="246" spans="1:18" x14ac:dyDescent="0.25">
      <c r="B246" s="168"/>
    </row>
    <row r="247" spans="1:18" x14ac:dyDescent="0.25">
      <c r="B247" s="168"/>
    </row>
    <row r="248" spans="1:18" x14ac:dyDescent="0.25">
      <c r="B248" s="168"/>
    </row>
    <row r="250" spans="1:18" x14ac:dyDescent="0.25">
      <c r="B250" s="169"/>
    </row>
    <row r="258" spans="2:2" x14ac:dyDescent="0.25">
      <c r="B258" s="169"/>
    </row>
  </sheetData>
  <mergeCells count="62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81:C81"/>
    <mergeCell ref="A103:C103"/>
    <mergeCell ref="F10:F11"/>
    <mergeCell ref="G10:G11"/>
    <mergeCell ref="J10:J11"/>
    <mergeCell ref="L10:L11"/>
    <mergeCell ref="M10:M11"/>
    <mergeCell ref="A54:A55"/>
    <mergeCell ref="A56:A57"/>
    <mergeCell ref="A58:A59"/>
    <mergeCell ref="A60:A61"/>
    <mergeCell ref="A62:A63"/>
    <mergeCell ref="A44:A45"/>
    <mergeCell ref="A209:A210"/>
    <mergeCell ref="A46:A47"/>
    <mergeCell ref="A48:A49"/>
    <mergeCell ref="A50:A51"/>
    <mergeCell ref="A52:A53"/>
    <mergeCell ref="A205:A20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adrienn</cp:lastModifiedBy>
  <cp:lastPrinted>2015-05-14T08:41:05Z</cp:lastPrinted>
  <dcterms:created xsi:type="dcterms:W3CDTF">2014-07-08T06:33:44Z</dcterms:created>
  <dcterms:modified xsi:type="dcterms:W3CDTF">2018-08-30T14:22:26Z</dcterms:modified>
  <cp:category>települések</cp:category>
</cp:coreProperties>
</file>