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0\2020-34 módosítások\Zalaegerszeg-IV\"/>
    </mc:Choice>
  </mc:AlternateContent>
  <bookViews>
    <workbookView xWindow="60" yWindow="1485" windowWidth="19410" windowHeight="8475" tabRatio="647" firstSheet="16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P167" i="84" l="1"/>
  <c r="N167" i="84"/>
  <c r="M167" i="84"/>
  <c r="L167" i="84"/>
  <c r="J167" i="84"/>
  <c r="I167" i="84"/>
  <c r="G167" i="84"/>
  <c r="F167" i="84"/>
  <c r="E167" i="84"/>
  <c r="D167" i="84"/>
  <c r="C167" i="84"/>
  <c r="A167" i="84"/>
  <c r="P166" i="84"/>
  <c r="N166" i="84"/>
  <c r="M166" i="84"/>
  <c r="L166" i="84"/>
  <c r="J166" i="84"/>
  <c r="I166" i="84"/>
  <c r="G166" i="84"/>
  <c r="F166" i="84"/>
  <c r="E166" i="84"/>
  <c r="D166" i="84"/>
  <c r="C166" i="84"/>
  <c r="A166" i="84"/>
  <c r="J116" i="91"/>
  <c r="J115" i="91"/>
  <c r="A135" i="84" l="1"/>
  <c r="C135" i="84"/>
  <c r="D135" i="84"/>
  <c r="E135" i="84"/>
  <c r="F135" i="84"/>
  <c r="G135" i="84"/>
  <c r="A136" i="84"/>
  <c r="C136" i="84"/>
  <c r="D136" i="84"/>
  <c r="E136" i="84"/>
  <c r="F136" i="84"/>
  <c r="G136" i="84"/>
  <c r="A132" i="84"/>
  <c r="C132" i="84"/>
  <c r="D132" i="84"/>
  <c r="E132" i="84"/>
  <c r="F132" i="84"/>
  <c r="G132" i="84"/>
  <c r="A133" i="84"/>
  <c r="C133" i="84"/>
  <c r="D133" i="84"/>
  <c r="E133" i="84"/>
  <c r="F133" i="84"/>
  <c r="G133" i="84"/>
  <c r="A134" i="84"/>
  <c r="C134" i="84"/>
  <c r="D134" i="84"/>
  <c r="E134" i="84"/>
  <c r="F134" i="84"/>
  <c r="G134" i="84"/>
  <c r="G131" i="84"/>
  <c r="F131" i="84"/>
  <c r="E131" i="84"/>
  <c r="D131" i="84"/>
  <c r="C131" i="84"/>
  <c r="A131" i="84"/>
  <c r="A128" i="84"/>
  <c r="C128" i="84"/>
  <c r="D128" i="84"/>
  <c r="E128" i="84"/>
  <c r="F128" i="84"/>
  <c r="G128" i="84"/>
  <c r="A129" i="84"/>
  <c r="C129" i="84"/>
  <c r="D129" i="84"/>
  <c r="E129" i="84"/>
  <c r="F129" i="84"/>
  <c r="G129" i="84"/>
  <c r="C130" i="84"/>
  <c r="D130" i="84"/>
  <c r="E130" i="84"/>
  <c r="F130" i="84"/>
  <c r="G130" i="84"/>
  <c r="O136" i="84"/>
  <c r="O135" i="84"/>
  <c r="O134" i="84"/>
  <c r="O133" i="84"/>
  <c r="O132" i="84"/>
  <c r="O131" i="84"/>
  <c r="O130" i="84"/>
  <c r="J130" i="84" s="1"/>
  <c r="O129" i="84"/>
  <c r="O128" i="84"/>
  <c r="J129" i="84"/>
  <c r="N132" i="84"/>
  <c r="M132" i="84"/>
  <c r="L132" i="84"/>
  <c r="J132" i="84"/>
  <c r="I132" i="84"/>
  <c r="J105" i="91"/>
  <c r="N37" i="84" l="1"/>
  <c r="C37" i="84"/>
  <c r="D37" i="84"/>
  <c r="F37" i="84"/>
  <c r="I37" i="84"/>
  <c r="L37" i="84"/>
  <c r="M37" i="84"/>
  <c r="C38" i="84"/>
  <c r="D38" i="84"/>
  <c r="F38" i="84"/>
  <c r="I38" i="84"/>
  <c r="J38" i="84"/>
  <c r="L38" i="84"/>
  <c r="M38" i="84"/>
  <c r="N38" i="84"/>
  <c r="A38" i="84"/>
  <c r="A37" i="84"/>
  <c r="J13" i="91"/>
  <c r="J37" i="84" s="1"/>
  <c r="J14" i="91"/>
  <c r="J81" i="84"/>
  <c r="C81" i="84"/>
  <c r="D81" i="84"/>
  <c r="E81" i="84"/>
  <c r="F81" i="84"/>
  <c r="G81" i="84"/>
  <c r="I81" i="84"/>
  <c r="L81" i="84"/>
  <c r="M81" i="84"/>
  <c r="N81" i="84"/>
  <c r="A81" i="84"/>
  <c r="J57" i="91"/>
  <c r="I129" i="84"/>
  <c r="L129" i="84"/>
  <c r="M129" i="84"/>
  <c r="N129" i="84"/>
  <c r="I130" i="84"/>
  <c r="L130" i="84"/>
  <c r="M130" i="84"/>
  <c r="N130" i="84"/>
  <c r="J111" i="91"/>
  <c r="J110" i="91"/>
  <c r="J112" i="91"/>
  <c r="C149" i="84" l="1"/>
  <c r="D149" i="84"/>
  <c r="E149" i="84"/>
  <c r="F149" i="84"/>
  <c r="G149" i="84"/>
  <c r="I149" i="84"/>
  <c r="L149" i="84"/>
  <c r="M149" i="84"/>
  <c r="N149" i="84"/>
  <c r="O149" i="84"/>
  <c r="J149" i="84" s="1"/>
  <c r="A149" i="84"/>
  <c r="C52" i="84" l="1"/>
  <c r="D52" i="84"/>
  <c r="E52" i="84"/>
  <c r="F52" i="84"/>
  <c r="G52" i="84"/>
  <c r="I52" i="84"/>
  <c r="L52" i="84"/>
  <c r="M52" i="84"/>
  <c r="N52" i="84"/>
  <c r="O52" i="84"/>
  <c r="J52" i="84" s="1"/>
  <c r="C53" i="84"/>
  <c r="D53" i="84"/>
  <c r="E53" i="84"/>
  <c r="F53" i="84"/>
  <c r="G53" i="84"/>
  <c r="I53" i="84"/>
  <c r="L53" i="84"/>
  <c r="M53" i="84"/>
  <c r="N53" i="84"/>
  <c r="O53" i="84"/>
  <c r="J53" i="84" s="1"/>
  <c r="C54" i="84"/>
  <c r="D54" i="84"/>
  <c r="E54" i="84"/>
  <c r="F54" i="84"/>
  <c r="G54" i="84"/>
  <c r="I54" i="84"/>
  <c r="L54" i="84"/>
  <c r="M54" i="84"/>
  <c r="N54" i="84"/>
  <c r="O54" i="84"/>
  <c r="J54" i="84" s="1"/>
  <c r="C55" i="84"/>
  <c r="D55" i="84"/>
  <c r="E55" i="84"/>
  <c r="F55" i="84"/>
  <c r="G55" i="84"/>
  <c r="I55" i="84"/>
  <c r="L55" i="84"/>
  <c r="M55" i="84"/>
  <c r="N55" i="84"/>
  <c r="O55" i="84"/>
  <c r="J55" i="84" s="1"/>
  <c r="O51" i="84"/>
  <c r="N51" i="84"/>
  <c r="M51" i="84"/>
  <c r="L51" i="84"/>
  <c r="I51" i="84"/>
  <c r="G51" i="84"/>
  <c r="F51" i="84"/>
  <c r="E51" i="84"/>
  <c r="D51" i="84"/>
  <c r="C51" i="84"/>
  <c r="A55" i="84" l="1"/>
  <c r="A52" i="84"/>
  <c r="A53" i="84"/>
  <c r="A54" i="84"/>
  <c r="A51" i="84"/>
  <c r="A239" i="84" l="1"/>
  <c r="A240" i="84"/>
  <c r="A241" i="84"/>
  <c r="A242" i="84"/>
  <c r="A243" i="84"/>
  <c r="A244" i="84"/>
  <c r="A245" i="84"/>
  <c r="A246" i="84"/>
  <c r="A247" i="84"/>
  <c r="A248" i="84"/>
  <c r="A229" i="84"/>
  <c r="A230" i="84"/>
  <c r="A231" i="84"/>
  <c r="A232" i="84"/>
  <c r="A233" i="84"/>
  <c r="A234" i="84"/>
  <c r="A235" i="84"/>
  <c r="A236" i="84"/>
  <c r="A226" i="84"/>
  <c r="A218" i="84"/>
  <c r="A219" i="84"/>
  <c r="A220" i="84"/>
  <c r="A221" i="84"/>
  <c r="A222" i="84"/>
  <c r="A213" i="84"/>
  <c r="A214" i="84"/>
  <c r="A215" i="84"/>
  <c r="A210" i="84"/>
  <c r="A157" i="84"/>
  <c r="A158" i="84"/>
  <c r="A159" i="84"/>
  <c r="A160" i="84"/>
  <c r="A161" i="84"/>
  <c r="A162" i="84"/>
  <c r="A163" i="84"/>
  <c r="A164" i="84"/>
  <c r="A165" i="84"/>
  <c r="A168" i="84"/>
  <c r="A169" i="84"/>
  <c r="A170" i="84"/>
  <c r="A171" i="84"/>
  <c r="A172" i="84"/>
  <c r="A173" i="84"/>
  <c r="A174" i="84"/>
  <c r="A175" i="84"/>
  <c r="A176" i="84"/>
  <c r="A177" i="84"/>
  <c r="A178" i="84"/>
  <c r="A179" i="84"/>
  <c r="A180" i="84"/>
  <c r="A181" i="84"/>
  <c r="A182" i="84"/>
  <c r="A183" i="84"/>
  <c r="A184" i="84"/>
  <c r="A185" i="84"/>
  <c r="A186" i="84"/>
  <c r="A187" i="84"/>
  <c r="A188" i="84"/>
  <c r="A189" i="84"/>
  <c r="A190" i="84"/>
  <c r="A191" i="84"/>
  <c r="A192" i="84"/>
  <c r="A193" i="84"/>
  <c r="A194" i="84"/>
  <c r="A195" i="84"/>
  <c r="A196" i="84"/>
  <c r="A197" i="84"/>
  <c r="A198" i="84"/>
  <c r="A199" i="84"/>
  <c r="A200" i="84"/>
  <c r="A201" i="84"/>
  <c r="A202" i="84"/>
  <c r="A155" i="84"/>
  <c r="C164" i="84"/>
  <c r="D164" i="84"/>
  <c r="E164" i="84"/>
  <c r="F164" i="84"/>
  <c r="G164" i="84"/>
  <c r="I164" i="84"/>
  <c r="L164" i="84"/>
  <c r="M164" i="84"/>
  <c r="N164" i="84"/>
  <c r="C147" i="84"/>
  <c r="D147" i="84"/>
  <c r="E147" i="84"/>
  <c r="F147" i="84"/>
  <c r="G147" i="84"/>
  <c r="I147" i="84"/>
  <c r="L147" i="84"/>
  <c r="M147" i="84"/>
  <c r="N147" i="84"/>
  <c r="A147" i="84"/>
  <c r="A124" i="84"/>
  <c r="C124" i="84"/>
  <c r="D124" i="84"/>
  <c r="E124" i="84"/>
  <c r="F124" i="84"/>
  <c r="G124" i="84"/>
  <c r="I124" i="84"/>
  <c r="L124" i="84"/>
  <c r="M124" i="84"/>
  <c r="N124" i="84"/>
  <c r="A125" i="84"/>
  <c r="C125" i="84"/>
  <c r="D125" i="84"/>
  <c r="E125" i="84"/>
  <c r="F125" i="84"/>
  <c r="G125" i="84"/>
  <c r="I125" i="84"/>
  <c r="L125" i="84"/>
  <c r="M125" i="84"/>
  <c r="N125" i="84"/>
  <c r="A126" i="84"/>
  <c r="C126" i="84"/>
  <c r="D126" i="84"/>
  <c r="E126" i="84"/>
  <c r="F126" i="84"/>
  <c r="G126" i="84"/>
  <c r="I126" i="84"/>
  <c r="L126" i="84"/>
  <c r="M126" i="84"/>
  <c r="N126" i="84"/>
  <c r="A127" i="84"/>
  <c r="C127" i="84"/>
  <c r="D127" i="84"/>
  <c r="E127" i="84"/>
  <c r="F127" i="84"/>
  <c r="G127" i="84"/>
  <c r="I127" i="84"/>
  <c r="L127" i="84"/>
  <c r="M127" i="84"/>
  <c r="N127" i="84"/>
  <c r="I128" i="84"/>
  <c r="L128" i="84"/>
  <c r="M128" i="84"/>
  <c r="N128" i="84"/>
  <c r="A137" i="84"/>
  <c r="A138" i="84"/>
  <c r="A139" i="84"/>
  <c r="A140" i="84"/>
  <c r="A141" i="84"/>
  <c r="A142" i="84"/>
  <c r="A143" i="84"/>
  <c r="A144" i="84"/>
  <c r="A145" i="84"/>
  <c r="A146" i="84"/>
  <c r="A148" i="84"/>
  <c r="A150" i="84"/>
  <c r="A151" i="84"/>
  <c r="A152" i="84"/>
  <c r="A153" i="84"/>
  <c r="A154" i="84"/>
  <c r="A114" i="84"/>
  <c r="A105" i="84"/>
  <c r="A106" i="84"/>
  <c r="A107" i="84"/>
  <c r="A108" i="84"/>
  <c r="A80" i="84"/>
  <c r="A82" i="84"/>
  <c r="A83" i="84"/>
  <c r="A84" i="84"/>
  <c r="A85" i="84"/>
  <c r="A86" i="84"/>
  <c r="A87" i="84"/>
  <c r="A88" i="84"/>
  <c r="A89" i="84"/>
  <c r="A90" i="84"/>
  <c r="A91" i="84"/>
  <c r="A92" i="84"/>
  <c r="A93" i="84"/>
  <c r="A58" i="84"/>
  <c r="A60" i="84"/>
  <c r="A62" i="84"/>
  <c r="A64" i="84"/>
  <c r="A66" i="84"/>
  <c r="A68" i="84"/>
  <c r="A70" i="84"/>
  <c r="A72" i="84"/>
  <c r="A74" i="84"/>
  <c r="A76" i="84"/>
  <c r="A56" i="84"/>
  <c r="A42" i="84" l="1"/>
  <c r="A43" i="84"/>
  <c r="A44" i="84"/>
  <c r="A45" i="84"/>
  <c r="A46" i="84"/>
  <c r="A47" i="84"/>
  <c r="A48" i="84"/>
  <c r="A41" i="84"/>
  <c r="C201" i="84" l="1"/>
  <c r="D201" i="84"/>
  <c r="E201" i="84"/>
  <c r="F201" i="84"/>
  <c r="G201" i="84"/>
  <c r="I201" i="84"/>
  <c r="L201" i="84"/>
  <c r="M201" i="84"/>
  <c r="N201" i="84"/>
  <c r="X201" i="84"/>
  <c r="J201" i="84" s="1"/>
  <c r="C200" i="84"/>
  <c r="D200" i="84"/>
  <c r="E200" i="84"/>
  <c r="F200" i="84"/>
  <c r="G200" i="84"/>
  <c r="I200" i="84"/>
  <c r="L200" i="84"/>
  <c r="M200" i="84"/>
  <c r="N200" i="84"/>
  <c r="C256" i="84" l="1"/>
  <c r="C257" i="84"/>
  <c r="K165" i="91" l="1"/>
  <c r="P164" i="84" l="1"/>
  <c r="J164" i="84" s="1"/>
  <c r="J128" i="84"/>
  <c r="O125" i="84"/>
  <c r="J125" i="84" s="1"/>
  <c r="O126" i="84"/>
  <c r="J126" i="84" s="1"/>
  <c r="O127" i="84"/>
  <c r="J127" i="84" s="1"/>
  <c r="O124" i="84"/>
  <c r="J124" i="84" s="1"/>
  <c r="J113" i="91"/>
  <c r="J103" i="91"/>
  <c r="J102" i="91"/>
  <c r="J101" i="91"/>
  <c r="J100" i="91" l="1"/>
  <c r="O147" i="84"/>
  <c r="J147" i="84" s="1"/>
  <c r="K67" i="89" l="1"/>
  <c r="J44" i="89"/>
  <c r="K68" i="97" l="1"/>
  <c r="K67" i="96"/>
  <c r="K67" i="90"/>
  <c r="O12" i="89"/>
  <c r="O12" i="103"/>
  <c r="K63" i="103"/>
  <c r="O12" i="102"/>
  <c r="K63" i="102"/>
  <c r="K71" i="108"/>
  <c r="K68" i="88"/>
  <c r="O12" i="101"/>
  <c r="K65" i="101"/>
  <c r="K66" i="106"/>
  <c r="K71" i="109"/>
  <c r="K68" i="87"/>
  <c r="O12" i="95"/>
  <c r="K66" i="95"/>
  <c r="O12" i="86"/>
  <c r="K66" i="86"/>
  <c r="K66" i="94"/>
  <c r="O12" i="100"/>
  <c r="K64" i="100"/>
  <c r="K63" i="99"/>
  <c r="O12" i="99"/>
  <c r="K64" i="85"/>
  <c r="O12" i="82"/>
  <c r="K66" i="82"/>
  <c r="K64" i="93"/>
  <c r="K64" i="83"/>
  <c r="K66" i="105" l="1"/>
  <c r="K70" i="92"/>
  <c r="K70" i="81"/>
  <c r="B70" i="94" l="1"/>
  <c r="U186" i="84" l="1"/>
  <c r="V186" i="84"/>
  <c r="W186" i="84"/>
  <c r="X186" i="84"/>
  <c r="Y186" i="84"/>
  <c r="Z186" i="84"/>
  <c r="AA186" i="84"/>
  <c r="AB186" i="84"/>
  <c r="AC186" i="84"/>
  <c r="T186" i="84"/>
  <c r="C186" i="84"/>
  <c r="D186" i="84"/>
  <c r="E186" i="84"/>
  <c r="F186" i="84"/>
  <c r="G186" i="84"/>
  <c r="I186" i="84"/>
  <c r="L186" i="84"/>
  <c r="M186" i="84"/>
  <c r="N186" i="84"/>
  <c r="J44" i="87"/>
  <c r="J186" i="84" l="1"/>
  <c r="AB48" i="84"/>
  <c r="C218" i="84"/>
  <c r="D218" i="84"/>
  <c r="E218" i="84"/>
  <c r="F218" i="84"/>
  <c r="G218" i="84"/>
  <c r="I218" i="84"/>
  <c r="L218" i="84"/>
  <c r="M218" i="84"/>
  <c r="N218" i="84"/>
  <c r="O239" i="84"/>
  <c r="J239" i="84" s="1"/>
  <c r="R174" i="84"/>
  <c r="S174" i="84"/>
  <c r="R215" i="84" l="1"/>
  <c r="S215" i="84"/>
  <c r="O138" i="84"/>
  <c r="J138" i="84" s="1"/>
  <c r="D138" i="84"/>
  <c r="E138" i="84"/>
  <c r="F138" i="84"/>
  <c r="G138" i="84"/>
  <c r="I138" i="84"/>
  <c r="L138" i="84"/>
  <c r="M138" i="84"/>
  <c r="N138" i="84"/>
  <c r="C138" i="84"/>
  <c r="J45" i="92"/>
  <c r="AB202" i="84"/>
  <c r="AC202" i="84"/>
  <c r="J215" i="84" l="1"/>
  <c r="O218" i="84"/>
  <c r="J218" i="84" s="1"/>
  <c r="J55" i="86"/>
  <c r="J55" i="82"/>
  <c r="O244" i="84"/>
  <c r="J244" i="84" s="1"/>
  <c r="J64" i="86"/>
  <c r="J64" i="82"/>
  <c r="D244" i="84"/>
  <c r="E244" i="84"/>
  <c r="F244" i="84"/>
  <c r="G244" i="84"/>
  <c r="I244" i="84"/>
  <c r="L244" i="84"/>
  <c r="M244" i="84"/>
  <c r="N244" i="84"/>
  <c r="U182" i="84"/>
  <c r="V182" i="84"/>
  <c r="W182" i="84"/>
  <c r="X182" i="84"/>
  <c r="Y182" i="84"/>
  <c r="Z182" i="84"/>
  <c r="AA182" i="84"/>
  <c r="AB182" i="84"/>
  <c r="AC182" i="84"/>
  <c r="T182" i="84"/>
  <c r="D182" i="84"/>
  <c r="E182" i="84"/>
  <c r="F182" i="84"/>
  <c r="G182" i="84"/>
  <c r="I182" i="84"/>
  <c r="L182" i="84"/>
  <c r="M182" i="84"/>
  <c r="N182" i="84"/>
  <c r="C182" i="84"/>
  <c r="S180" i="84"/>
  <c r="J180" i="84" s="1"/>
  <c r="D180" i="84"/>
  <c r="E180" i="84"/>
  <c r="F180" i="84"/>
  <c r="G180" i="84"/>
  <c r="I180" i="84"/>
  <c r="L180" i="84"/>
  <c r="M180" i="84"/>
  <c r="N180" i="84"/>
  <c r="C180" i="84"/>
  <c r="J182" i="84" l="1"/>
  <c r="S171" i="84"/>
  <c r="P213" i="84"/>
  <c r="J213" i="84" s="1"/>
  <c r="J28" i="91" l="1"/>
  <c r="J27" i="91"/>
  <c r="J30" i="91"/>
  <c r="J31" i="91"/>
  <c r="O42" i="84"/>
  <c r="J42" i="84" s="1"/>
  <c r="O43" i="84"/>
  <c r="J43" i="84" s="1"/>
  <c r="O44" i="84"/>
  <c r="J44" i="84" s="1"/>
  <c r="O45" i="84"/>
  <c r="J45" i="84" s="1"/>
  <c r="O46" i="84"/>
  <c r="J46" i="84" s="1"/>
  <c r="O41" i="84"/>
  <c r="J41" i="84" s="1"/>
  <c r="N41" i="84"/>
  <c r="M41" i="84"/>
  <c r="L41" i="84"/>
  <c r="I41" i="84"/>
  <c r="G41" i="84"/>
  <c r="F41" i="84"/>
  <c r="E41" i="84"/>
  <c r="D41" i="84"/>
  <c r="C41" i="84"/>
  <c r="N42" i="84"/>
  <c r="M42" i="84"/>
  <c r="L42" i="84"/>
  <c r="I42" i="84"/>
  <c r="G42" i="84"/>
  <c r="F42" i="84"/>
  <c r="E42" i="84"/>
  <c r="D42" i="84"/>
  <c r="C42" i="84"/>
  <c r="N43" i="84"/>
  <c r="M43" i="84"/>
  <c r="L43" i="84"/>
  <c r="I43" i="84"/>
  <c r="G43" i="84"/>
  <c r="F43" i="84"/>
  <c r="E43" i="84"/>
  <c r="D43" i="84"/>
  <c r="C43" i="84"/>
  <c r="N44" i="84"/>
  <c r="M44" i="84"/>
  <c r="L44" i="84"/>
  <c r="I44" i="84"/>
  <c r="G44" i="84"/>
  <c r="F44" i="84"/>
  <c r="E44" i="84"/>
  <c r="D44" i="84"/>
  <c r="C44" i="84"/>
  <c r="N45" i="84"/>
  <c r="M45" i="84"/>
  <c r="L45" i="84"/>
  <c r="I45" i="84"/>
  <c r="G45" i="84"/>
  <c r="F45" i="84"/>
  <c r="E45" i="84"/>
  <c r="D45" i="84"/>
  <c r="C45" i="84"/>
  <c r="N46" i="84"/>
  <c r="M46" i="84"/>
  <c r="L46" i="84"/>
  <c r="I46" i="84"/>
  <c r="G46" i="84"/>
  <c r="F46" i="84"/>
  <c r="E46" i="84"/>
  <c r="D46" i="84"/>
  <c r="C46" i="84"/>
  <c r="J19" i="91"/>
  <c r="J18" i="91"/>
  <c r="J17" i="91"/>
  <c r="J20" i="91"/>
  <c r="J21" i="91"/>
  <c r="J22" i="91"/>
  <c r="O220" i="84"/>
  <c r="J220" i="84" s="1"/>
  <c r="O246" i="84"/>
  <c r="J246" i="84" s="1"/>
  <c r="C244" i="84"/>
  <c r="J67" i="81"/>
  <c r="O106" i="84"/>
  <c r="J106" i="84" s="1"/>
  <c r="N106" i="84"/>
  <c r="M106" i="84"/>
  <c r="L106" i="84"/>
  <c r="I106" i="84"/>
  <c r="G106" i="84"/>
  <c r="F106" i="84"/>
  <c r="E106" i="84"/>
  <c r="D106" i="84"/>
  <c r="C106" i="84"/>
  <c r="J82" i="91"/>
  <c r="O241" i="84"/>
  <c r="J241" i="84" s="1"/>
  <c r="N241" i="84"/>
  <c r="M241" i="84"/>
  <c r="L241" i="84"/>
  <c r="I241" i="84"/>
  <c r="G241" i="84"/>
  <c r="F241" i="84"/>
  <c r="E241" i="84"/>
  <c r="D241" i="84"/>
  <c r="C241" i="84"/>
  <c r="J160" i="91"/>
  <c r="C255" i="84"/>
  <c r="D220" i="84" l="1"/>
  <c r="E220" i="84"/>
  <c r="F220" i="84"/>
  <c r="G220" i="84"/>
  <c r="I220" i="84"/>
  <c r="L220" i="84"/>
  <c r="M220" i="84"/>
  <c r="N220" i="84"/>
  <c r="C220" i="84"/>
  <c r="J59" i="108"/>
  <c r="J56" i="88"/>
  <c r="J59" i="109"/>
  <c r="J56" i="87"/>
  <c r="D246" i="84"/>
  <c r="E246" i="84"/>
  <c r="F246" i="84"/>
  <c r="G246" i="84"/>
  <c r="I246" i="84"/>
  <c r="L246" i="84"/>
  <c r="M246" i="84"/>
  <c r="N246" i="84"/>
  <c r="C246" i="84"/>
  <c r="J68" i="108"/>
  <c r="J65" i="88"/>
  <c r="J68" i="109"/>
  <c r="J65" i="87"/>
  <c r="D80" i="84"/>
  <c r="E80" i="84"/>
  <c r="F80" i="84"/>
  <c r="G80" i="84"/>
  <c r="I80" i="84"/>
  <c r="L80" i="84"/>
  <c r="M80" i="84"/>
  <c r="N80" i="84"/>
  <c r="O80" i="84"/>
  <c r="J80" i="84" s="1"/>
  <c r="C80" i="84"/>
  <c r="J56" i="91"/>
  <c r="D243" i="84"/>
  <c r="E243" i="84"/>
  <c r="F243" i="84"/>
  <c r="G243" i="84"/>
  <c r="I243" i="84"/>
  <c r="L243" i="84"/>
  <c r="M243" i="84"/>
  <c r="N243" i="84"/>
  <c r="O243" i="84"/>
  <c r="J243" i="84" s="1"/>
  <c r="D242" i="84"/>
  <c r="E242" i="84"/>
  <c r="F242" i="84"/>
  <c r="G242" i="84"/>
  <c r="I242" i="84"/>
  <c r="L242" i="84"/>
  <c r="M242" i="84"/>
  <c r="N242" i="84"/>
  <c r="O242" i="84"/>
  <c r="J242" i="84" s="1"/>
  <c r="D240" i="84"/>
  <c r="E240" i="84"/>
  <c r="F240" i="84"/>
  <c r="G240" i="84"/>
  <c r="I240" i="84"/>
  <c r="L240" i="84"/>
  <c r="M240" i="84"/>
  <c r="N240" i="84"/>
  <c r="O240" i="84"/>
  <c r="J240" i="84" s="1"/>
  <c r="C243" i="84"/>
  <c r="C242" i="84"/>
  <c r="C240" i="84"/>
  <c r="D221" i="84"/>
  <c r="E221" i="84"/>
  <c r="F221" i="84"/>
  <c r="G221" i="84"/>
  <c r="I221" i="84"/>
  <c r="L221" i="84"/>
  <c r="M221" i="84"/>
  <c r="N221" i="84"/>
  <c r="O221" i="84"/>
  <c r="J221" i="84" s="1"/>
  <c r="C221" i="84"/>
  <c r="J149" i="91" l="1"/>
  <c r="J163" i="91"/>
  <c r="J162" i="91"/>
  <c r="J161" i="91"/>
  <c r="L239" i="84" l="1"/>
  <c r="V231" i="84"/>
  <c r="J231" i="84" s="1"/>
  <c r="R230" i="84"/>
  <c r="J230" i="84" s="1"/>
  <c r="W210" i="84"/>
  <c r="J210" i="84" s="1"/>
  <c r="X200" i="84" l="1"/>
  <c r="J200" i="84" s="1"/>
  <c r="V198" i="84"/>
  <c r="J198" i="84" s="1"/>
  <c r="S181" i="84"/>
  <c r="J181" i="84" s="1"/>
  <c r="AC196" i="84"/>
  <c r="AC195" i="84"/>
  <c r="AC194" i="84"/>
  <c r="AC193" i="84"/>
  <c r="R177" i="84"/>
  <c r="J177" i="84" s="1"/>
  <c r="R178" i="84"/>
  <c r="J178" i="84" s="1"/>
  <c r="R179" i="84"/>
  <c r="J179" i="84" s="1"/>
  <c r="R176" i="84"/>
  <c r="J176" i="84" s="1"/>
  <c r="T114" i="84" l="1"/>
  <c r="P108" i="84"/>
  <c r="J108" i="84" s="1"/>
  <c r="D105" i="84"/>
  <c r="E105" i="84"/>
  <c r="F105" i="84"/>
  <c r="G105" i="84"/>
  <c r="I105" i="84"/>
  <c r="L105" i="84"/>
  <c r="M105" i="84"/>
  <c r="N105" i="84"/>
  <c r="O105" i="84"/>
  <c r="J105" i="84" s="1"/>
  <c r="C105" i="84"/>
  <c r="J81" i="91"/>
  <c r="S83" i="84"/>
  <c r="J83" i="84" s="1"/>
  <c r="T84" i="84"/>
  <c r="J84" i="84" s="1"/>
  <c r="U85" i="84"/>
  <c r="J85" i="84" s="1"/>
  <c r="V86" i="84"/>
  <c r="J86" i="84" s="1"/>
  <c r="W87" i="84"/>
  <c r="J87" i="84" s="1"/>
  <c r="X88" i="84"/>
  <c r="J88" i="84" s="1"/>
  <c r="Y89" i="84"/>
  <c r="J89" i="84" s="1"/>
  <c r="Z90" i="84"/>
  <c r="J90" i="84" s="1"/>
  <c r="AA91" i="84"/>
  <c r="J91" i="84" s="1"/>
  <c r="AB92" i="84"/>
  <c r="J92" i="84" s="1"/>
  <c r="D93" i="84"/>
  <c r="E93" i="84"/>
  <c r="F93" i="84"/>
  <c r="G93" i="84"/>
  <c r="I93" i="84"/>
  <c r="L93" i="84"/>
  <c r="M93" i="84"/>
  <c r="N93" i="84"/>
  <c r="AC93" i="84"/>
  <c r="J93" i="84" s="1"/>
  <c r="C93" i="84"/>
  <c r="J69" i="91"/>
  <c r="S56" i="84" l="1"/>
  <c r="J56" i="84" s="1"/>
  <c r="S57" i="84"/>
  <c r="J57" i="84" s="1"/>
  <c r="T58" i="84"/>
  <c r="J58" i="84" s="1"/>
  <c r="T59" i="84"/>
  <c r="J59" i="84" s="1"/>
  <c r="U60" i="84"/>
  <c r="J60" i="84" s="1"/>
  <c r="U61" i="84"/>
  <c r="J61" i="84" s="1"/>
  <c r="V62" i="84"/>
  <c r="J62" i="84" s="1"/>
  <c r="V63" i="84"/>
  <c r="J63" i="84" s="1"/>
  <c r="W64" i="84"/>
  <c r="J64" i="84" s="1"/>
  <c r="W65" i="84"/>
  <c r="J65" i="84" s="1"/>
  <c r="X66" i="84"/>
  <c r="J66" i="84" s="1"/>
  <c r="X67" i="84"/>
  <c r="J67" i="84" s="1"/>
  <c r="Y68" i="84"/>
  <c r="J68" i="84" s="1"/>
  <c r="Y69" i="84"/>
  <c r="J69" i="84" s="1"/>
  <c r="Z70" i="84"/>
  <c r="J70" i="84" s="1"/>
  <c r="Z71" i="84"/>
  <c r="J71" i="84" s="1"/>
  <c r="AA72" i="84"/>
  <c r="J72" i="84" s="1"/>
  <c r="AA73" i="84"/>
  <c r="J73" i="84" s="1"/>
  <c r="AB74" i="84"/>
  <c r="J74" i="84" s="1"/>
  <c r="AB75" i="84"/>
  <c r="J75" i="84" s="1"/>
  <c r="D77" i="84"/>
  <c r="E77" i="84"/>
  <c r="F77" i="84"/>
  <c r="G77" i="84"/>
  <c r="I77" i="84"/>
  <c r="L77" i="84"/>
  <c r="M77" i="84"/>
  <c r="N77" i="84"/>
  <c r="AC77" i="84"/>
  <c r="J77" i="84" s="1"/>
  <c r="D76" i="84"/>
  <c r="E76" i="84"/>
  <c r="F76" i="84"/>
  <c r="G76" i="84"/>
  <c r="I76" i="84"/>
  <c r="L76" i="84"/>
  <c r="M76" i="84"/>
  <c r="N76" i="84"/>
  <c r="AC76" i="84"/>
  <c r="J76" i="84" s="1"/>
  <c r="C77" i="84"/>
  <c r="C76" i="84"/>
  <c r="J53" i="91"/>
  <c r="J52" i="91"/>
  <c r="J51" i="84"/>
  <c r="W48" i="84"/>
  <c r="J48" i="84" s="1"/>
  <c r="R47" i="84"/>
  <c r="J47" i="84" s="1"/>
  <c r="Q174" i="84"/>
  <c r="J174" i="84" s="1"/>
  <c r="X236" i="84"/>
  <c r="V248" i="84"/>
  <c r="J248" i="84" s="1"/>
  <c r="T184" i="84"/>
  <c r="AC187" i="84"/>
  <c r="T187" i="84"/>
  <c r="R175" i="84"/>
  <c r="X235" i="84"/>
  <c r="D245" i="84"/>
  <c r="E245" i="84"/>
  <c r="F245" i="84"/>
  <c r="G245" i="84"/>
  <c r="I245" i="84"/>
  <c r="L245" i="84"/>
  <c r="M245" i="84"/>
  <c r="N245" i="84"/>
  <c r="O245" i="84"/>
  <c r="J245" i="84" s="1"/>
  <c r="C245" i="84"/>
  <c r="J64" i="94"/>
  <c r="X234" i="84"/>
  <c r="D199" i="84"/>
  <c r="E199" i="84"/>
  <c r="F199" i="84"/>
  <c r="G199" i="84"/>
  <c r="I199" i="84"/>
  <c r="L199" i="84"/>
  <c r="M199" i="84"/>
  <c r="N199" i="84"/>
  <c r="X199" i="84"/>
  <c r="Y199" i="84"/>
  <c r="Z199" i="84"/>
  <c r="AA199" i="84"/>
  <c r="C199" i="84"/>
  <c r="D219" i="84"/>
  <c r="E219" i="84"/>
  <c r="F219" i="84"/>
  <c r="G219" i="84"/>
  <c r="I219" i="84"/>
  <c r="L219" i="84"/>
  <c r="M219" i="84"/>
  <c r="N219" i="84"/>
  <c r="O219" i="84"/>
  <c r="J219" i="84" s="1"/>
  <c r="C219" i="84"/>
  <c r="J148" i="91"/>
  <c r="R222" i="84"/>
  <c r="D215" i="84"/>
  <c r="E215" i="84"/>
  <c r="F215" i="84"/>
  <c r="G215" i="84"/>
  <c r="I215" i="84"/>
  <c r="L215" i="84"/>
  <c r="M215" i="84"/>
  <c r="N215" i="84"/>
  <c r="C215" i="84"/>
  <c r="J199" i="84" l="1"/>
  <c r="J54" i="105"/>
  <c r="X232" i="84"/>
  <c r="J232" i="84" s="1"/>
  <c r="X233" i="84"/>
  <c r="J233" i="84" s="1"/>
  <c r="Y202" i="84"/>
  <c r="J58" i="81" l="1"/>
  <c r="J29" i="91" l="1"/>
  <c r="M165" i="84" l="1"/>
  <c r="N165" i="84"/>
  <c r="L165" i="84"/>
  <c r="L213" i="84"/>
  <c r="N210" i="84" l="1"/>
  <c r="M210" i="84"/>
  <c r="L210" i="84"/>
  <c r="I210" i="84"/>
  <c r="G210" i="84"/>
  <c r="F210" i="84"/>
  <c r="E210" i="84"/>
  <c r="D210" i="84"/>
  <c r="C210" i="84"/>
  <c r="J141" i="91"/>
  <c r="L226" i="84"/>
  <c r="M213" i="84"/>
  <c r="L231" i="91"/>
  <c r="I134" i="84"/>
  <c r="L134" i="84"/>
  <c r="M134" i="84"/>
  <c r="N134" i="84"/>
  <c r="J134" i="84"/>
  <c r="J131" i="84"/>
  <c r="N131" i="84"/>
  <c r="M131" i="84"/>
  <c r="L131" i="84"/>
  <c r="I131" i="84"/>
  <c r="J104" i="91"/>
  <c r="J44" i="96" l="1"/>
  <c r="J135" i="84" l="1"/>
  <c r="J136" i="84"/>
  <c r="J133" i="84"/>
  <c r="O139" i="84"/>
  <c r="J139" i="84" s="1"/>
  <c r="O12" i="96" l="1"/>
  <c r="C248" i="84" l="1"/>
  <c r="D248" i="84"/>
  <c r="E248" i="84"/>
  <c r="F248" i="84"/>
  <c r="G248" i="84"/>
  <c r="I248" i="84"/>
  <c r="L248" i="84"/>
  <c r="M248" i="84"/>
  <c r="N248" i="84"/>
  <c r="C239" i="84"/>
  <c r="D239" i="84"/>
  <c r="E239" i="84"/>
  <c r="F239" i="84"/>
  <c r="G239" i="84"/>
  <c r="I239" i="84"/>
  <c r="M239" i="84"/>
  <c r="N239" i="84"/>
  <c r="C247" i="84"/>
  <c r="D247" i="84"/>
  <c r="E247" i="84"/>
  <c r="F247" i="84"/>
  <c r="G247" i="84"/>
  <c r="I247" i="84"/>
  <c r="L247" i="84"/>
  <c r="M247" i="84"/>
  <c r="N247" i="84"/>
  <c r="C236" i="84"/>
  <c r="D236" i="84"/>
  <c r="E236" i="84"/>
  <c r="F236" i="84"/>
  <c r="G236" i="84"/>
  <c r="I236" i="84"/>
  <c r="L236" i="84"/>
  <c r="M236" i="84"/>
  <c r="N236" i="84"/>
  <c r="C235" i="84"/>
  <c r="D235" i="84"/>
  <c r="E235" i="84"/>
  <c r="F235" i="84"/>
  <c r="G235" i="84"/>
  <c r="I235" i="84"/>
  <c r="L235" i="84"/>
  <c r="M235" i="84"/>
  <c r="N235" i="84"/>
  <c r="C234" i="84"/>
  <c r="D234" i="84"/>
  <c r="E234" i="84"/>
  <c r="F234" i="84"/>
  <c r="G234" i="84"/>
  <c r="I234" i="84"/>
  <c r="L234" i="84"/>
  <c r="M234" i="84"/>
  <c r="N234" i="84"/>
  <c r="C233" i="84"/>
  <c r="D233" i="84"/>
  <c r="E233" i="84"/>
  <c r="F233" i="84"/>
  <c r="G233" i="84"/>
  <c r="I233" i="84"/>
  <c r="L233" i="84"/>
  <c r="M233" i="84"/>
  <c r="N233" i="84"/>
  <c r="C232" i="84"/>
  <c r="D232" i="84"/>
  <c r="E232" i="84"/>
  <c r="F232" i="84"/>
  <c r="G232" i="84"/>
  <c r="I232" i="84"/>
  <c r="L232" i="84"/>
  <c r="M232" i="84"/>
  <c r="N232" i="84"/>
  <c r="C231" i="84"/>
  <c r="D231" i="84"/>
  <c r="E231" i="84"/>
  <c r="F231" i="84"/>
  <c r="G231" i="84"/>
  <c r="I231" i="84"/>
  <c r="L231" i="84"/>
  <c r="M231" i="84"/>
  <c r="N231" i="84"/>
  <c r="C230" i="84"/>
  <c r="D230" i="84"/>
  <c r="E230" i="84"/>
  <c r="F230" i="84"/>
  <c r="G230" i="84"/>
  <c r="I230" i="84"/>
  <c r="L230" i="84"/>
  <c r="M230" i="84"/>
  <c r="N230" i="84"/>
  <c r="C229" i="84"/>
  <c r="D229" i="84"/>
  <c r="E229" i="84"/>
  <c r="F229" i="84"/>
  <c r="G229" i="84"/>
  <c r="I229" i="84"/>
  <c r="L229" i="84"/>
  <c r="M229" i="84"/>
  <c r="N229" i="84"/>
  <c r="C226" i="84"/>
  <c r="D226" i="84"/>
  <c r="E226" i="84"/>
  <c r="F226" i="84"/>
  <c r="G226" i="84"/>
  <c r="I226" i="84"/>
  <c r="M226" i="84"/>
  <c r="N226" i="84"/>
  <c r="D222" i="84"/>
  <c r="E222" i="84"/>
  <c r="F222" i="84"/>
  <c r="G222" i="84"/>
  <c r="I222" i="84"/>
  <c r="L222" i="84"/>
  <c r="M222" i="84"/>
  <c r="N222" i="84"/>
  <c r="C222" i="84"/>
  <c r="C213" i="84"/>
  <c r="D213" i="84"/>
  <c r="E213" i="84"/>
  <c r="F213" i="84"/>
  <c r="G213" i="84"/>
  <c r="I213" i="84"/>
  <c r="N213" i="84"/>
  <c r="C214" i="84"/>
  <c r="D214" i="84"/>
  <c r="E214" i="84"/>
  <c r="F214" i="84"/>
  <c r="G214" i="84"/>
  <c r="I214" i="84"/>
  <c r="L214" i="84"/>
  <c r="M214" i="84"/>
  <c r="N214" i="84"/>
  <c r="C202" i="84"/>
  <c r="D202" i="84"/>
  <c r="E202" i="84"/>
  <c r="F202" i="84"/>
  <c r="G202" i="84"/>
  <c r="I202" i="84"/>
  <c r="L202" i="84"/>
  <c r="M202" i="84"/>
  <c r="N202" i="84"/>
  <c r="C198" i="84"/>
  <c r="D198" i="84"/>
  <c r="E198" i="84"/>
  <c r="F198" i="84"/>
  <c r="G198" i="84"/>
  <c r="I198" i="84"/>
  <c r="L198" i="84"/>
  <c r="M198" i="84"/>
  <c r="N198" i="84"/>
  <c r="C187" i="84"/>
  <c r="D187" i="84"/>
  <c r="E187" i="84"/>
  <c r="F187" i="84"/>
  <c r="G187" i="84"/>
  <c r="I187" i="84"/>
  <c r="L187" i="84"/>
  <c r="M187" i="84"/>
  <c r="N187" i="84"/>
  <c r="C184" i="84"/>
  <c r="D184" i="84"/>
  <c r="E184" i="84"/>
  <c r="F184" i="84"/>
  <c r="G184" i="84"/>
  <c r="I184" i="84"/>
  <c r="L184" i="84"/>
  <c r="M184" i="84"/>
  <c r="N184" i="84"/>
  <c r="C197" i="84"/>
  <c r="D197" i="84"/>
  <c r="E197" i="84"/>
  <c r="F197" i="84"/>
  <c r="G197" i="84"/>
  <c r="I197" i="84"/>
  <c r="L197" i="84"/>
  <c r="M197" i="84"/>
  <c r="N197" i="84"/>
  <c r="C191" i="84"/>
  <c r="D191" i="84"/>
  <c r="E191" i="84"/>
  <c r="F191" i="84"/>
  <c r="G191" i="84"/>
  <c r="I191" i="84"/>
  <c r="L191" i="84"/>
  <c r="M191" i="84"/>
  <c r="N191" i="84"/>
  <c r="C190" i="84"/>
  <c r="D190" i="84"/>
  <c r="E190" i="84"/>
  <c r="F190" i="84"/>
  <c r="G190" i="84"/>
  <c r="I190" i="84"/>
  <c r="L190" i="84"/>
  <c r="M190" i="84"/>
  <c r="N190" i="84"/>
  <c r="C189" i="84"/>
  <c r="D189" i="84"/>
  <c r="E189" i="84"/>
  <c r="F189" i="84"/>
  <c r="G189" i="84"/>
  <c r="I189" i="84"/>
  <c r="L189" i="84"/>
  <c r="M189" i="84"/>
  <c r="N189" i="84"/>
  <c r="C188" i="84"/>
  <c r="D188" i="84"/>
  <c r="E188" i="84"/>
  <c r="F188" i="84"/>
  <c r="G188" i="84"/>
  <c r="I188" i="84"/>
  <c r="L188" i="84"/>
  <c r="M188" i="84"/>
  <c r="N188" i="84"/>
  <c r="C156" i="84"/>
  <c r="D156" i="84"/>
  <c r="E156" i="84"/>
  <c r="F156" i="84"/>
  <c r="G156" i="84"/>
  <c r="I156" i="84"/>
  <c r="L156" i="84"/>
  <c r="M156" i="84"/>
  <c r="N156" i="84"/>
  <c r="C185" i="84"/>
  <c r="D185" i="84"/>
  <c r="E185" i="84"/>
  <c r="F185" i="84"/>
  <c r="G185" i="84"/>
  <c r="I185" i="84"/>
  <c r="L185" i="84"/>
  <c r="M185" i="84"/>
  <c r="N185" i="84"/>
  <c r="C183" i="84"/>
  <c r="D183" i="84"/>
  <c r="E183" i="84"/>
  <c r="F183" i="84"/>
  <c r="G183" i="84"/>
  <c r="I183" i="84"/>
  <c r="L183" i="84"/>
  <c r="M183" i="84"/>
  <c r="N183" i="84"/>
  <c r="C193" i="84"/>
  <c r="D193" i="84"/>
  <c r="E193" i="84"/>
  <c r="F193" i="84"/>
  <c r="G193" i="84"/>
  <c r="I193" i="84"/>
  <c r="L193" i="84"/>
  <c r="M193" i="84"/>
  <c r="N193" i="84"/>
  <c r="C194" i="84"/>
  <c r="D194" i="84"/>
  <c r="E194" i="84"/>
  <c r="F194" i="84"/>
  <c r="G194" i="84"/>
  <c r="I194" i="84"/>
  <c r="L194" i="84"/>
  <c r="M194" i="84"/>
  <c r="N194" i="84"/>
  <c r="C195" i="84"/>
  <c r="D195" i="84"/>
  <c r="E195" i="84"/>
  <c r="F195" i="84"/>
  <c r="G195" i="84"/>
  <c r="I195" i="84"/>
  <c r="L195" i="84"/>
  <c r="M195" i="84"/>
  <c r="N195" i="84"/>
  <c r="C196" i="84"/>
  <c r="D196" i="84"/>
  <c r="E196" i="84"/>
  <c r="F196" i="84"/>
  <c r="G196" i="84"/>
  <c r="I196" i="84"/>
  <c r="L196" i="84"/>
  <c r="M196" i="84"/>
  <c r="N196" i="84"/>
  <c r="C181" i="84"/>
  <c r="D181" i="84"/>
  <c r="E181" i="84"/>
  <c r="F181" i="84"/>
  <c r="G181" i="84"/>
  <c r="I181" i="84"/>
  <c r="L181" i="84"/>
  <c r="M181" i="84"/>
  <c r="N181" i="84"/>
  <c r="C192" i="84"/>
  <c r="D192" i="84"/>
  <c r="E192" i="84"/>
  <c r="F192" i="84"/>
  <c r="G192" i="84"/>
  <c r="I192" i="84"/>
  <c r="L192" i="84"/>
  <c r="M192" i="84"/>
  <c r="N192" i="84"/>
  <c r="C175" i="84"/>
  <c r="D175" i="84"/>
  <c r="E175" i="84"/>
  <c r="F175" i="84"/>
  <c r="G175" i="84"/>
  <c r="I175" i="84"/>
  <c r="L175" i="84"/>
  <c r="M175" i="84"/>
  <c r="N175" i="84"/>
  <c r="C177" i="84"/>
  <c r="D177" i="84"/>
  <c r="E177" i="84"/>
  <c r="F177" i="84"/>
  <c r="G177" i="84"/>
  <c r="I177" i="84"/>
  <c r="L177" i="84"/>
  <c r="M177" i="84"/>
  <c r="N177" i="84"/>
  <c r="C178" i="84"/>
  <c r="D178" i="84"/>
  <c r="E178" i="84"/>
  <c r="F178" i="84"/>
  <c r="G178" i="84"/>
  <c r="I178" i="84"/>
  <c r="L178" i="84"/>
  <c r="M178" i="84"/>
  <c r="N178" i="84"/>
  <c r="C179" i="84"/>
  <c r="D179" i="84"/>
  <c r="E179" i="84"/>
  <c r="F179" i="84"/>
  <c r="G179" i="84"/>
  <c r="I179" i="84"/>
  <c r="L179" i="84"/>
  <c r="M179" i="84"/>
  <c r="N179" i="84"/>
  <c r="C176" i="84"/>
  <c r="D176" i="84"/>
  <c r="E176" i="84"/>
  <c r="F176" i="84"/>
  <c r="G176" i="84"/>
  <c r="I176" i="84"/>
  <c r="L176" i="84"/>
  <c r="M176" i="84"/>
  <c r="N176" i="84"/>
  <c r="C174" i="84"/>
  <c r="D174" i="84"/>
  <c r="E174" i="84"/>
  <c r="F174" i="84"/>
  <c r="G174" i="84"/>
  <c r="I174" i="84"/>
  <c r="L174" i="84"/>
  <c r="M174" i="84"/>
  <c r="N174" i="84"/>
  <c r="C173" i="84"/>
  <c r="D173" i="84"/>
  <c r="E173" i="84"/>
  <c r="F173" i="84"/>
  <c r="G173" i="84"/>
  <c r="I173" i="84"/>
  <c r="L173" i="84"/>
  <c r="M173" i="84"/>
  <c r="N173" i="84"/>
  <c r="C163" i="84"/>
  <c r="D163" i="84"/>
  <c r="E163" i="84"/>
  <c r="F163" i="84"/>
  <c r="G163" i="84"/>
  <c r="I163" i="84"/>
  <c r="L163" i="84"/>
  <c r="M163" i="84"/>
  <c r="N163" i="84"/>
  <c r="C162" i="84"/>
  <c r="D162" i="84"/>
  <c r="E162" i="84"/>
  <c r="F162" i="84"/>
  <c r="G162" i="84"/>
  <c r="I162" i="84"/>
  <c r="L162" i="84"/>
  <c r="M162" i="84"/>
  <c r="N162" i="84"/>
  <c r="C161" i="84"/>
  <c r="D161" i="84"/>
  <c r="E161" i="84"/>
  <c r="F161" i="84"/>
  <c r="G161" i="84"/>
  <c r="I161" i="84"/>
  <c r="L161" i="84"/>
  <c r="M161" i="84"/>
  <c r="N161" i="84"/>
  <c r="C160" i="84"/>
  <c r="D160" i="84"/>
  <c r="E160" i="84"/>
  <c r="F160" i="84"/>
  <c r="G160" i="84"/>
  <c r="I160" i="84"/>
  <c r="L160" i="84"/>
  <c r="M160" i="84"/>
  <c r="N160" i="84"/>
  <c r="C159" i="84"/>
  <c r="D159" i="84"/>
  <c r="E159" i="84"/>
  <c r="F159" i="84"/>
  <c r="G159" i="84"/>
  <c r="I159" i="84"/>
  <c r="L159" i="84"/>
  <c r="M159" i="84"/>
  <c r="N159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55" i="84"/>
  <c r="D155" i="84"/>
  <c r="E155" i="84"/>
  <c r="F155" i="84"/>
  <c r="G155" i="84"/>
  <c r="I155" i="84"/>
  <c r="L155" i="84"/>
  <c r="M155" i="84"/>
  <c r="N155" i="84"/>
  <c r="C154" i="84"/>
  <c r="D154" i="84"/>
  <c r="E154" i="84"/>
  <c r="F154" i="84"/>
  <c r="G154" i="84"/>
  <c r="I154" i="84"/>
  <c r="L154" i="84"/>
  <c r="M154" i="84"/>
  <c r="N154" i="84"/>
  <c r="C153" i="84"/>
  <c r="D153" i="84"/>
  <c r="E153" i="84"/>
  <c r="F153" i="84"/>
  <c r="G153" i="84"/>
  <c r="I153" i="84"/>
  <c r="L153" i="84"/>
  <c r="M153" i="84"/>
  <c r="N153" i="84"/>
  <c r="C152" i="84"/>
  <c r="D152" i="84"/>
  <c r="E152" i="84"/>
  <c r="F152" i="84"/>
  <c r="G152" i="84"/>
  <c r="I152" i="84"/>
  <c r="L152" i="84"/>
  <c r="M152" i="84"/>
  <c r="N152" i="84"/>
  <c r="C151" i="84"/>
  <c r="D151" i="84"/>
  <c r="E151" i="84"/>
  <c r="F151" i="84"/>
  <c r="G151" i="84"/>
  <c r="I151" i="84"/>
  <c r="L151" i="84"/>
  <c r="M151" i="84"/>
  <c r="N151" i="84"/>
  <c r="C169" i="84"/>
  <c r="D169" i="84"/>
  <c r="E169" i="84"/>
  <c r="F169" i="84"/>
  <c r="G169" i="84"/>
  <c r="I169" i="84"/>
  <c r="L169" i="84"/>
  <c r="M169" i="84"/>
  <c r="N169" i="84"/>
  <c r="C170" i="84"/>
  <c r="D170" i="84"/>
  <c r="E170" i="84"/>
  <c r="F170" i="84"/>
  <c r="G170" i="84"/>
  <c r="I170" i="84"/>
  <c r="L170" i="84"/>
  <c r="M170" i="84"/>
  <c r="N170" i="84"/>
  <c r="C165" i="84"/>
  <c r="D165" i="84"/>
  <c r="E165" i="84"/>
  <c r="F165" i="84"/>
  <c r="G165" i="84"/>
  <c r="I165" i="84"/>
  <c r="C171" i="84"/>
  <c r="D171" i="84"/>
  <c r="E171" i="84"/>
  <c r="F171" i="84"/>
  <c r="G171" i="84"/>
  <c r="I171" i="84"/>
  <c r="L171" i="84"/>
  <c r="M171" i="84"/>
  <c r="N171" i="84"/>
  <c r="C172" i="84"/>
  <c r="D172" i="84"/>
  <c r="E172" i="84"/>
  <c r="F172" i="84"/>
  <c r="G172" i="84"/>
  <c r="I172" i="84"/>
  <c r="L172" i="84"/>
  <c r="M172" i="84"/>
  <c r="N172" i="84"/>
  <c r="C168" i="84"/>
  <c r="D168" i="84"/>
  <c r="E168" i="84"/>
  <c r="F168" i="84"/>
  <c r="G168" i="84"/>
  <c r="I168" i="84"/>
  <c r="L168" i="84"/>
  <c r="M168" i="84"/>
  <c r="N168" i="84"/>
  <c r="C150" i="84"/>
  <c r="D150" i="84"/>
  <c r="E150" i="84"/>
  <c r="F150" i="84"/>
  <c r="G150" i="84"/>
  <c r="I150" i="84"/>
  <c r="L150" i="84"/>
  <c r="M150" i="84"/>
  <c r="N150" i="84"/>
  <c r="C148" i="84"/>
  <c r="D148" i="84"/>
  <c r="E148" i="84"/>
  <c r="F148" i="84"/>
  <c r="G148" i="84"/>
  <c r="I148" i="84"/>
  <c r="L148" i="84"/>
  <c r="M148" i="84"/>
  <c r="N148" i="84"/>
  <c r="C146" i="84"/>
  <c r="D146" i="84"/>
  <c r="E146" i="84"/>
  <c r="F146" i="84"/>
  <c r="G146" i="84"/>
  <c r="I146" i="84"/>
  <c r="L146" i="84"/>
  <c r="M146" i="84"/>
  <c r="N146" i="84"/>
  <c r="C145" i="84"/>
  <c r="D145" i="84"/>
  <c r="E145" i="84"/>
  <c r="F145" i="84"/>
  <c r="G145" i="84"/>
  <c r="I145" i="84"/>
  <c r="L145" i="84"/>
  <c r="M145" i="84"/>
  <c r="N145" i="84"/>
  <c r="C144" i="84"/>
  <c r="D144" i="84"/>
  <c r="E144" i="84"/>
  <c r="F144" i="84"/>
  <c r="G144" i="84"/>
  <c r="I144" i="84"/>
  <c r="L144" i="84"/>
  <c r="M144" i="84"/>
  <c r="N144" i="84"/>
  <c r="C143" i="84"/>
  <c r="D143" i="84"/>
  <c r="E143" i="84"/>
  <c r="F143" i="84"/>
  <c r="G143" i="84"/>
  <c r="I143" i="84"/>
  <c r="L143" i="84"/>
  <c r="M143" i="84"/>
  <c r="N143" i="84"/>
  <c r="C142" i="84"/>
  <c r="D142" i="84"/>
  <c r="E142" i="84"/>
  <c r="F142" i="84"/>
  <c r="G142" i="84"/>
  <c r="I142" i="84"/>
  <c r="L142" i="84"/>
  <c r="M142" i="84"/>
  <c r="N142" i="84"/>
  <c r="C141" i="84"/>
  <c r="D141" i="84"/>
  <c r="E141" i="84"/>
  <c r="F141" i="84"/>
  <c r="G141" i="84"/>
  <c r="I141" i="84"/>
  <c r="L141" i="84"/>
  <c r="M141" i="84"/>
  <c r="N141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7" i="84"/>
  <c r="D137" i="84"/>
  <c r="E137" i="84"/>
  <c r="F137" i="84"/>
  <c r="G137" i="84"/>
  <c r="I137" i="84"/>
  <c r="L137" i="84"/>
  <c r="M137" i="84"/>
  <c r="N137" i="84"/>
  <c r="I135" i="84"/>
  <c r="L135" i="84"/>
  <c r="M135" i="84"/>
  <c r="N135" i="84"/>
  <c r="I136" i="84"/>
  <c r="L136" i="84"/>
  <c r="M136" i="84"/>
  <c r="N136" i="84"/>
  <c r="I133" i="84"/>
  <c r="L133" i="84"/>
  <c r="M133" i="84"/>
  <c r="N133" i="84"/>
  <c r="C114" i="84"/>
  <c r="D114" i="84"/>
  <c r="E114" i="84"/>
  <c r="F114" i="84"/>
  <c r="G114" i="84"/>
  <c r="I114" i="84"/>
  <c r="L114" i="84"/>
  <c r="M114" i="84"/>
  <c r="N114" i="84"/>
  <c r="C108" i="84"/>
  <c r="D108" i="84"/>
  <c r="E108" i="84"/>
  <c r="F108" i="84"/>
  <c r="G108" i="84"/>
  <c r="I108" i="84"/>
  <c r="L108" i="84"/>
  <c r="M108" i="84"/>
  <c r="N108" i="84"/>
  <c r="C107" i="84"/>
  <c r="D107" i="84"/>
  <c r="E107" i="84"/>
  <c r="F107" i="84"/>
  <c r="G107" i="84"/>
  <c r="I107" i="84"/>
  <c r="L107" i="84"/>
  <c r="M107" i="84"/>
  <c r="N107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87" i="84"/>
  <c r="D87" i="84"/>
  <c r="E87" i="84"/>
  <c r="F87" i="84"/>
  <c r="G87" i="84"/>
  <c r="I87" i="84"/>
  <c r="L87" i="84"/>
  <c r="M87" i="84"/>
  <c r="N87" i="84"/>
  <c r="C88" i="84"/>
  <c r="D88" i="84"/>
  <c r="E88" i="84"/>
  <c r="F88" i="84"/>
  <c r="G88" i="84"/>
  <c r="I88" i="84"/>
  <c r="L88" i="84"/>
  <c r="M88" i="84"/>
  <c r="N88" i="84"/>
  <c r="C89" i="84"/>
  <c r="D89" i="84"/>
  <c r="E89" i="84"/>
  <c r="F89" i="84"/>
  <c r="G89" i="84"/>
  <c r="I89" i="84"/>
  <c r="L89" i="84"/>
  <c r="M89" i="84"/>
  <c r="N89" i="84"/>
  <c r="C90" i="84"/>
  <c r="D90" i="84"/>
  <c r="E90" i="84"/>
  <c r="F90" i="84"/>
  <c r="G90" i="84"/>
  <c r="I90" i="84"/>
  <c r="L90" i="84"/>
  <c r="M90" i="84"/>
  <c r="N90" i="84"/>
  <c r="C91" i="84"/>
  <c r="D91" i="84"/>
  <c r="E91" i="84"/>
  <c r="F91" i="84"/>
  <c r="G91" i="84"/>
  <c r="I91" i="84"/>
  <c r="L91" i="84"/>
  <c r="M91" i="84"/>
  <c r="N91" i="84"/>
  <c r="C92" i="84"/>
  <c r="D92" i="84"/>
  <c r="E92" i="84"/>
  <c r="F92" i="84"/>
  <c r="G92" i="84"/>
  <c r="I92" i="84"/>
  <c r="L92" i="84"/>
  <c r="M92" i="84"/>
  <c r="N92" i="84"/>
  <c r="C82" i="84"/>
  <c r="D82" i="84"/>
  <c r="E82" i="84"/>
  <c r="F82" i="84"/>
  <c r="G82" i="84"/>
  <c r="I82" i="84"/>
  <c r="L82" i="84"/>
  <c r="M82" i="84"/>
  <c r="N82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D56" i="84"/>
  <c r="E56" i="84"/>
  <c r="F56" i="84"/>
  <c r="G56" i="84"/>
  <c r="I56" i="84"/>
  <c r="L56" i="84"/>
  <c r="M56" i="84"/>
  <c r="N56" i="84"/>
  <c r="C56" i="84"/>
  <c r="C47" i="84"/>
  <c r="D47" i="84"/>
  <c r="E47" i="84"/>
  <c r="F47" i="84"/>
  <c r="G47" i="84"/>
  <c r="I47" i="84"/>
  <c r="L47" i="84"/>
  <c r="M47" i="84"/>
  <c r="N47" i="84"/>
  <c r="C48" i="84"/>
  <c r="D48" i="84"/>
  <c r="E48" i="84"/>
  <c r="F48" i="84"/>
  <c r="G48" i="84"/>
  <c r="I48" i="84"/>
  <c r="L48" i="84"/>
  <c r="M48" i="84"/>
  <c r="N48" i="84"/>
  <c r="J54" i="106" l="1"/>
  <c r="J69" i="108" l="1"/>
  <c r="J69" i="109"/>
  <c r="J65" i="108"/>
  <c r="J65" i="109"/>
  <c r="J66" i="92" l="1"/>
  <c r="P226" i="84"/>
  <c r="J226" i="84" s="1"/>
  <c r="P214" i="84"/>
  <c r="J214" i="84" s="1"/>
  <c r="Q155" i="84"/>
  <c r="R155" i="84"/>
  <c r="S155" i="84"/>
  <c r="P155" i="84"/>
  <c r="U156" i="84"/>
  <c r="V156" i="84"/>
  <c r="W156" i="84"/>
  <c r="X156" i="84"/>
  <c r="Y156" i="84"/>
  <c r="Z156" i="84"/>
  <c r="AA156" i="84"/>
  <c r="AB156" i="84"/>
  <c r="AC156" i="84"/>
  <c r="T156" i="84"/>
  <c r="AA202" i="84"/>
  <c r="Z202" i="84"/>
  <c r="V184" i="84"/>
  <c r="W184" i="84"/>
  <c r="X184" i="84"/>
  <c r="U184" i="84"/>
  <c r="J202" i="84" l="1"/>
  <c r="J184" i="84"/>
  <c r="J155" i="84"/>
  <c r="J156" i="84"/>
  <c r="U114" i="84"/>
  <c r="J114" i="84" s="1"/>
  <c r="P107" i="84"/>
  <c r="J107" i="84" s="1"/>
  <c r="P82" i="84"/>
  <c r="J82" i="84" s="1"/>
  <c r="J67" i="91"/>
  <c r="J51" i="91"/>
  <c r="J50" i="91"/>
  <c r="U191" i="84" l="1"/>
  <c r="V191" i="84"/>
  <c r="W191" i="84"/>
  <c r="X191" i="84"/>
  <c r="Y191" i="84"/>
  <c r="Z191" i="84"/>
  <c r="AA191" i="84"/>
  <c r="AB191" i="84"/>
  <c r="AC191" i="84"/>
  <c r="T191" i="84"/>
  <c r="U185" i="84"/>
  <c r="V185" i="84"/>
  <c r="W185" i="84"/>
  <c r="X185" i="84"/>
  <c r="Y185" i="84"/>
  <c r="Z185" i="84"/>
  <c r="AA185" i="84"/>
  <c r="AB185" i="84"/>
  <c r="AC185" i="84"/>
  <c r="T185" i="84"/>
  <c r="U197" i="84"/>
  <c r="V197" i="84"/>
  <c r="W197" i="84"/>
  <c r="X197" i="84"/>
  <c r="Y197" i="84"/>
  <c r="Z197" i="84"/>
  <c r="AA197" i="84"/>
  <c r="AB197" i="84"/>
  <c r="AC197" i="84"/>
  <c r="T197" i="84"/>
  <c r="U183" i="84"/>
  <c r="V183" i="84"/>
  <c r="W183" i="84"/>
  <c r="X183" i="84"/>
  <c r="Y183" i="84"/>
  <c r="Z183" i="84"/>
  <c r="AA183" i="84"/>
  <c r="AB183" i="84"/>
  <c r="AC183" i="84"/>
  <c r="T183" i="84"/>
  <c r="J185" i="84" l="1"/>
  <c r="J183" i="84"/>
  <c r="J191" i="84"/>
  <c r="J197" i="84"/>
  <c r="J44" i="93"/>
  <c r="J44" i="97"/>
  <c r="O12" i="108" l="1"/>
  <c r="O12" i="105" l="1"/>
  <c r="V187" i="84" l="1"/>
  <c r="W187" i="84"/>
  <c r="X187" i="84"/>
  <c r="Y187" i="84"/>
  <c r="Z187" i="84"/>
  <c r="AA187" i="84"/>
  <c r="AB187" i="84"/>
  <c r="U187" i="84"/>
  <c r="J187" i="84" l="1"/>
  <c r="S175" i="84"/>
  <c r="J175" i="84" s="1"/>
  <c r="Q154" i="84"/>
  <c r="R154" i="84"/>
  <c r="S154" i="84"/>
  <c r="P154" i="84"/>
  <c r="U188" i="84"/>
  <c r="V188" i="84"/>
  <c r="W188" i="84"/>
  <c r="X188" i="84"/>
  <c r="Y188" i="84"/>
  <c r="Z188" i="84"/>
  <c r="AA188" i="84"/>
  <c r="AB188" i="84"/>
  <c r="AC188" i="84"/>
  <c r="T188" i="84"/>
  <c r="Q158" i="84"/>
  <c r="R158" i="84"/>
  <c r="S158" i="84"/>
  <c r="P158" i="84"/>
  <c r="Q157" i="84"/>
  <c r="R157" i="84"/>
  <c r="S157" i="84"/>
  <c r="P157" i="84"/>
  <c r="S222" i="84"/>
  <c r="J222" i="84" s="1"/>
  <c r="Y234" i="84"/>
  <c r="Z234" i="84"/>
  <c r="Y235" i="84"/>
  <c r="J235" i="84" s="1"/>
  <c r="Y236" i="84"/>
  <c r="J236" i="84" s="1"/>
  <c r="P151" i="84"/>
  <c r="J151" i="84" s="1"/>
  <c r="P152" i="84"/>
  <c r="J152" i="84" s="1"/>
  <c r="P153" i="84"/>
  <c r="J153" i="84" s="1"/>
  <c r="P163" i="84"/>
  <c r="J163" i="84" s="1"/>
  <c r="P173" i="84"/>
  <c r="J173" i="84" s="1"/>
  <c r="O143" i="84"/>
  <c r="J143" i="84" s="1"/>
  <c r="O146" i="84"/>
  <c r="J146" i="84" s="1"/>
  <c r="O144" i="84"/>
  <c r="J144" i="84" s="1"/>
  <c r="O141" i="84"/>
  <c r="J141" i="84" s="1"/>
  <c r="O150" i="84"/>
  <c r="J150" i="84" s="1"/>
  <c r="Q171" i="84"/>
  <c r="R171" i="84"/>
  <c r="P171" i="84"/>
  <c r="O33" i="84"/>
  <c r="O148" i="84"/>
  <c r="J148" i="84" s="1"/>
  <c r="O145" i="84"/>
  <c r="J145" i="84" s="1"/>
  <c r="O142" i="84"/>
  <c r="J142" i="84" s="1"/>
  <c r="O140" i="84"/>
  <c r="J140" i="84" s="1"/>
  <c r="O137" i="84"/>
  <c r="J137" i="84" s="1"/>
  <c r="J120" i="91"/>
  <c r="P229" i="84"/>
  <c r="Q229" i="84"/>
  <c r="R229" i="84"/>
  <c r="AB196" i="84"/>
  <c r="AA196" i="84"/>
  <c r="Z196" i="84"/>
  <c r="Y196" i="84"/>
  <c r="X196" i="84"/>
  <c r="W196" i="84"/>
  <c r="V196" i="84"/>
  <c r="U196" i="84"/>
  <c r="T196" i="84"/>
  <c r="AB195" i="84"/>
  <c r="AA195" i="84"/>
  <c r="Z195" i="84"/>
  <c r="Y195" i="84"/>
  <c r="X195" i="84"/>
  <c r="W195" i="84"/>
  <c r="V195" i="84"/>
  <c r="U195" i="84"/>
  <c r="T195" i="84"/>
  <c r="AB194" i="84"/>
  <c r="AA194" i="84"/>
  <c r="Z194" i="84"/>
  <c r="Y194" i="84"/>
  <c r="X194" i="84"/>
  <c r="W194" i="84"/>
  <c r="V194" i="84"/>
  <c r="U194" i="84"/>
  <c r="T194" i="84"/>
  <c r="AB193" i="84"/>
  <c r="AA193" i="84"/>
  <c r="Z193" i="84"/>
  <c r="Y193" i="84"/>
  <c r="X193" i="84"/>
  <c r="W193" i="84"/>
  <c r="V193" i="84"/>
  <c r="U193" i="84"/>
  <c r="T193" i="84"/>
  <c r="AC192" i="84"/>
  <c r="AB192" i="84"/>
  <c r="AA192" i="84"/>
  <c r="Z192" i="84"/>
  <c r="Y192" i="84"/>
  <c r="X192" i="84"/>
  <c r="W192" i="84"/>
  <c r="V192" i="84"/>
  <c r="U192" i="84"/>
  <c r="T192" i="84"/>
  <c r="AC190" i="84"/>
  <c r="AB190" i="84"/>
  <c r="AA190" i="84"/>
  <c r="Z190" i="84"/>
  <c r="Y190" i="84"/>
  <c r="X190" i="84"/>
  <c r="W190" i="84"/>
  <c r="V190" i="84"/>
  <c r="U190" i="84"/>
  <c r="T190" i="84"/>
  <c r="P160" i="84"/>
  <c r="Q160" i="84"/>
  <c r="R160" i="84"/>
  <c r="S160" i="84"/>
  <c r="AC189" i="84"/>
  <c r="AB189" i="84"/>
  <c r="AA189" i="84"/>
  <c r="Z189" i="84"/>
  <c r="Y189" i="84"/>
  <c r="X189" i="84"/>
  <c r="W189" i="84"/>
  <c r="V189" i="84"/>
  <c r="U189" i="84"/>
  <c r="T189" i="84"/>
  <c r="C77" i="109"/>
  <c r="J47" i="109"/>
  <c r="J46" i="109"/>
  <c r="J45" i="109"/>
  <c r="J44" i="109"/>
  <c r="J38" i="109"/>
  <c r="AC12" i="109"/>
  <c r="AC36" i="84" s="1"/>
  <c r="AB12" i="109"/>
  <c r="AB71" i="109" s="1"/>
  <c r="AA12" i="109"/>
  <c r="AA71" i="109" s="1"/>
  <c r="Z12" i="109"/>
  <c r="Z36" i="84" s="1"/>
  <c r="Y12" i="109"/>
  <c r="Y36" i="84" s="1"/>
  <c r="X12" i="109"/>
  <c r="X71" i="109" s="1"/>
  <c r="W12" i="109"/>
  <c r="W71" i="109" s="1"/>
  <c r="V12" i="109"/>
  <c r="V71" i="109" s="1"/>
  <c r="U12" i="109"/>
  <c r="U36" i="84" s="1"/>
  <c r="T12" i="109"/>
  <c r="T71" i="109" s="1"/>
  <c r="S12" i="109"/>
  <c r="S71" i="109" s="1"/>
  <c r="R12" i="109"/>
  <c r="R36" i="84" s="1"/>
  <c r="Q12" i="109"/>
  <c r="Q36" i="84" s="1"/>
  <c r="P12" i="109"/>
  <c r="P71" i="109" s="1"/>
  <c r="O12" i="109"/>
  <c r="O71" i="109" s="1"/>
  <c r="B75" i="109" s="1"/>
  <c r="J196" i="84" l="1"/>
  <c r="J234" i="84"/>
  <c r="J160" i="84"/>
  <c r="B76" i="109"/>
  <c r="J157" i="84"/>
  <c r="J158" i="84"/>
  <c r="J188" i="84"/>
  <c r="J194" i="84"/>
  <c r="J190" i="84"/>
  <c r="J193" i="84"/>
  <c r="J189" i="84"/>
  <c r="J192" i="84"/>
  <c r="J195" i="84"/>
  <c r="J229" i="84"/>
  <c r="J171" i="84"/>
  <c r="J154" i="84"/>
  <c r="R71" i="109"/>
  <c r="S36" i="84"/>
  <c r="Y71" i="109"/>
  <c r="Z71" i="109"/>
  <c r="B77" i="109" s="1"/>
  <c r="AA36" i="84"/>
  <c r="Q71" i="109"/>
  <c r="W36" i="84"/>
  <c r="X36" i="84"/>
  <c r="T36" i="84"/>
  <c r="P36" i="84"/>
  <c r="U71" i="109"/>
  <c r="AC71" i="109"/>
  <c r="O36" i="84"/>
  <c r="V36" i="84"/>
  <c r="AB36" i="84"/>
  <c r="J12" i="109"/>
  <c r="J20" i="109" s="1"/>
  <c r="C76" i="109"/>
  <c r="J36" i="84" l="1"/>
  <c r="C76" i="108"/>
  <c r="J47" i="108"/>
  <c r="J46" i="108"/>
  <c r="J45" i="108"/>
  <c r="J44" i="108"/>
  <c r="J38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AB71" i="108" l="1"/>
  <c r="X71" i="108"/>
  <c r="J71" i="108"/>
  <c r="V71" i="108"/>
  <c r="S71" i="108"/>
  <c r="S35" i="84"/>
  <c r="W71" i="108"/>
  <c r="W35" i="84"/>
  <c r="AA71" i="108"/>
  <c r="AA35" i="84"/>
  <c r="T71" i="108"/>
  <c r="Y71" i="108"/>
  <c r="Q71" i="108"/>
  <c r="R71" i="108"/>
  <c r="AC71" i="108"/>
  <c r="O71" i="108"/>
  <c r="B75" i="108" s="1"/>
  <c r="O35" i="84"/>
  <c r="P71" i="108"/>
  <c r="B76" i="108" s="1"/>
  <c r="U71" i="108"/>
  <c r="Z71" i="108"/>
  <c r="C77" i="108"/>
  <c r="J12" i="108"/>
  <c r="J20" i="108" s="1"/>
  <c r="B77" i="108" l="1"/>
  <c r="J35" i="84"/>
  <c r="C72" i="106"/>
  <c r="J57" i="106"/>
  <c r="J44" i="106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1" i="105"/>
  <c r="J57" i="105"/>
  <c r="J44" i="105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6" i="105"/>
  <c r="Z66" i="106"/>
  <c r="S66" i="105"/>
  <c r="S33" i="84"/>
  <c r="W66" i="105"/>
  <c r="W33" i="84"/>
  <c r="T66" i="106"/>
  <c r="T34" i="84"/>
  <c r="AB66" i="106"/>
  <c r="AB34" i="84"/>
  <c r="Q66" i="105"/>
  <c r="Q33" i="84"/>
  <c r="U66" i="105"/>
  <c r="U33" i="84"/>
  <c r="Y66" i="105"/>
  <c r="Y33" i="84"/>
  <c r="J66" i="105"/>
  <c r="R66" i="105"/>
  <c r="J12" i="106"/>
  <c r="J20" i="106" s="1"/>
  <c r="O34" i="84"/>
  <c r="S66" i="106"/>
  <c r="S34" i="84"/>
  <c r="W66" i="106"/>
  <c r="W34" i="84"/>
  <c r="AA66" i="106"/>
  <c r="AA34" i="84"/>
  <c r="V66" i="106"/>
  <c r="T66" i="105"/>
  <c r="T33" i="84"/>
  <c r="AB66" i="105"/>
  <c r="AB33" i="84"/>
  <c r="Z66" i="105"/>
  <c r="Q66" i="106"/>
  <c r="Q34" i="84"/>
  <c r="U66" i="106"/>
  <c r="U34" i="84"/>
  <c r="Y66" i="106"/>
  <c r="Y34" i="84"/>
  <c r="AC66" i="106"/>
  <c r="AC34" i="84"/>
  <c r="AC66" i="105"/>
  <c r="AC33" i="84"/>
  <c r="J66" i="106"/>
  <c r="R66" i="106"/>
  <c r="O66" i="105"/>
  <c r="B70" i="105" s="1"/>
  <c r="AA66" i="105"/>
  <c r="O66" i="106"/>
  <c r="B70" i="106" s="1"/>
  <c r="C71" i="106"/>
  <c r="P66" i="105"/>
  <c r="X66" i="105"/>
  <c r="C72" i="105"/>
  <c r="P66" i="106"/>
  <c r="X66" i="106"/>
  <c r="B71" i="106" l="1"/>
  <c r="B72" i="106"/>
  <c r="B71" i="105"/>
  <c r="B72" i="105"/>
  <c r="J33" i="84"/>
  <c r="J34" i="84"/>
  <c r="C68" i="103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C69" i="102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C71" i="101"/>
  <c r="J45" i="101"/>
  <c r="J44" i="10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30" i="84"/>
  <c r="C69" i="100"/>
  <c r="J44" i="100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C69" i="99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28" i="84"/>
  <c r="AC63" i="103" l="1"/>
  <c r="W65" i="101"/>
  <c r="C70" i="101"/>
  <c r="S65" i="101"/>
  <c r="Q64" i="100"/>
  <c r="AA63" i="99"/>
  <c r="R63" i="103"/>
  <c r="R32" i="84"/>
  <c r="V63" i="103"/>
  <c r="V32" i="84"/>
  <c r="Z63" i="103"/>
  <c r="Z32" i="84"/>
  <c r="J63" i="99"/>
  <c r="Q63" i="99"/>
  <c r="Q28" i="84"/>
  <c r="U63" i="99"/>
  <c r="U28" i="84"/>
  <c r="Y63" i="99"/>
  <c r="Y28" i="84"/>
  <c r="AC63" i="99"/>
  <c r="AC28" i="84"/>
  <c r="W63" i="99"/>
  <c r="O64" i="100"/>
  <c r="B68" i="100" s="1"/>
  <c r="O29" i="84"/>
  <c r="S64" i="100"/>
  <c r="S29" i="84"/>
  <c r="W64" i="100"/>
  <c r="W29" i="84"/>
  <c r="AA64" i="100"/>
  <c r="AA29" i="84"/>
  <c r="J64" i="100"/>
  <c r="AC64" i="100"/>
  <c r="J65" i="101"/>
  <c r="O65" i="101"/>
  <c r="B69" i="101" s="1"/>
  <c r="Z63" i="102"/>
  <c r="Y63" i="103"/>
  <c r="R63" i="99"/>
  <c r="R28" i="84"/>
  <c r="Q65" i="101"/>
  <c r="Q30" i="84"/>
  <c r="U65" i="101"/>
  <c r="U30" i="84"/>
  <c r="Y65" i="101"/>
  <c r="Y30" i="84"/>
  <c r="AC65" i="101"/>
  <c r="AC30" i="84"/>
  <c r="O63" i="99"/>
  <c r="B67" i="99" s="1"/>
  <c r="U64" i="100"/>
  <c r="J12" i="101"/>
  <c r="J20" i="101" s="1"/>
  <c r="J12" i="102"/>
  <c r="J20" i="102" s="1"/>
  <c r="O31" i="84"/>
  <c r="J31" i="84" s="1"/>
  <c r="J63" i="102"/>
  <c r="R63" i="102"/>
  <c r="O63" i="103"/>
  <c r="B67" i="103" s="1"/>
  <c r="O32" i="84"/>
  <c r="S63" i="103"/>
  <c r="S32" i="84"/>
  <c r="W63" i="103"/>
  <c r="W32" i="84"/>
  <c r="AA63" i="103"/>
  <c r="AA32" i="84"/>
  <c r="J63" i="103"/>
  <c r="Q63" i="103"/>
  <c r="V63" i="99"/>
  <c r="V28" i="84"/>
  <c r="Z63" i="99"/>
  <c r="Z28" i="84"/>
  <c r="S63" i="99"/>
  <c r="C68" i="99"/>
  <c r="R64" i="100"/>
  <c r="R29" i="84"/>
  <c r="V64" i="100"/>
  <c r="V29" i="84"/>
  <c r="Z64" i="100"/>
  <c r="Z29" i="84"/>
  <c r="Y64" i="100"/>
  <c r="AA65" i="101"/>
  <c r="V63" i="102"/>
  <c r="U63" i="103"/>
  <c r="P64" i="100"/>
  <c r="T64" i="100"/>
  <c r="X64" i="100"/>
  <c r="AB64" i="100"/>
  <c r="C70" i="100"/>
  <c r="R65" i="101"/>
  <c r="V65" i="101"/>
  <c r="Z65" i="101"/>
  <c r="Q63" i="102"/>
  <c r="U63" i="102"/>
  <c r="Y63" i="102"/>
  <c r="AC63" i="102"/>
  <c r="J12" i="103"/>
  <c r="J20" i="103" s="1"/>
  <c r="P63" i="103"/>
  <c r="B68" i="103" s="1"/>
  <c r="T63" i="103"/>
  <c r="B69" i="103" s="1"/>
  <c r="X63" i="103"/>
  <c r="AB63" i="103"/>
  <c r="C69" i="103"/>
  <c r="J12" i="99"/>
  <c r="J20" i="99" s="1"/>
  <c r="P63" i="99"/>
  <c r="T63" i="99"/>
  <c r="B69" i="99" s="1"/>
  <c r="X63" i="99"/>
  <c r="AB63" i="99"/>
  <c r="P65" i="101"/>
  <c r="B70" i="101" s="1"/>
  <c r="T65" i="101"/>
  <c r="X65" i="101"/>
  <c r="AB65" i="101"/>
  <c r="O63" i="102"/>
  <c r="B67" i="102" s="1"/>
  <c r="S63" i="102"/>
  <c r="W63" i="102"/>
  <c r="AA63" i="102"/>
  <c r="C68" i="102"/>
  <c r="J12" i="100"/>
  <c r="J20" i="100" s="1"/>
  <c r="P63" i="102"/>
  <c r="B68" i="102" s="1"/>
  <c r="T63" i="102"/>
  <c r="B69" i="102" s="1"/>
  <c r="X63" i="102"/>
  <c r="AB63" i="102"/>
  <c r="B71" i="101" l="1"/>
  <c r="B70" i="100"/>
  <c r="B69" i="100"/>
  <c r="B68" i="99"/>
  <c r="J28" i="84"/>
  <c r="J30" i="84"/>
  <c r="J29" i="84"/>
  <c r="J32" i="84"/>
  <c r="C74" i="97"/>
  <c r="J47" i="97"/>
  <c r="J48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C73" i="96"/>
  <c r="J63" i="96"/>
  <c r="J46" i="96"/>
  <c r="J45" i="96"/>
  <c r="J38" i="96"/>
  <c r="AC12" i="96"/>
  <c r="AC26" i="84" s="1"/>
  <c r="AB12" i="96"/>
  <c r="AB26" i="84" s="1"/>
  <c r="AA12" i="96"/>
  <c r="AA26" i="84" s="1"/>
  <c r="Z12" i="96"/>
  <c r="Z26" i="84" s="1"/>
  <c r="Y12" i="96"/>
  <c r="Y26" i="84" s="1"/>
  <c r="X12" i="96"/>
  <c r="X26" i="84" s="1"/>
  <c r="W12" i="96"/>
  <c r="W26" i="84" s="1"/>
  <c r="V12" i="96"/>
  <c r="V26" i="84" s="1"/>
  <c r="U12" i="96"/>
  <c r="U26" i="84" s="1"/>
  <c r="T12" i="96"/>
  <c r="T26" i="84" s="1"/>
  <c r="S12" i="96"/>
  <c r="S26" i="84" s="1"/>
  <c r="R12" i="96"/>
  <c r="R26" i="84" s="1"/>
  <c r="Q12" i="96"/>
  <c r="Q26" i="84" s="1"/>
  <c r="P12" i="96"/>
  <c r="P26" i="84" s="1"/>
  <c r="O67" i="96"/>
  <c r="B71" i="96" s="1"/>
  <c r="C72" i="95"/>
  <c r="J62" i="95"/>
  <c r="J45" i="95"/>
  <c r="J44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66" i="95"/>
  <c r="B70" i="95" s="1"/>
  <c r="C72" i="94"/>
  <c r="J61" i="94"/>
  <c r="J44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24" i="84"/>
  <c r="C70" i="93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6" i="92"/>
  <c r="J47" i="92"/>
  <c r="J49" i="92"/>
  <c r="J48" i="92"/>
  <c r="J46" i="92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O12" i="92"/>
  <c r="J64" i="93" l="1"/>
  <c r="R64" i="93"/>
  <c r="V70" i="92"/>
  <c r="C71" i="94"/>
  <c r="AA66" i="95"/>
  <c r="W66" i="94"/>
  <c r="W24" i="84"/>
  <c r="J24" i="84" s="1"/>
  <c r="O64" i="93"/>
  <c r="B68" i="93" s="1"/>
  <c r="O23" i="84"/>
  <c r="S64" i="93"/>
  <c r="S23" i="84"/>
  <c r="AA64" i="93"/>
  <c r="AA23" i="84"/>
  <c r="V64" i="93"/>
  <c r="J66" i="94"/>
  <c r="C71" i="95"/>
  <c r="P64" i="93"/>
  <c r="P23" i="84"/>
  <c r="T64" i="93"/>
  <c r="T23" i="84"/>
  <c r="X64" i="93"/>
  <c r="X23" i="84"/>
  <c r="AB64" i="93"/>
  <c r="AB23" i="84"/>
  <c r="Z64" i="93"/>
  <c r="W67" i="96"/>
  <c r="J12" i="97"/>
  <c r="J20" i="97" s="1"/>
  <c r="O27" i="84"/>
  <c r="S68" i="97"/>
  <c r="S27" i="84"/>
  <c r="W68" i="97"/>
  <c r="W27" i="84"/>
  <c r="AA68" i="97"/>
  <c r="AA27" i="84"/>
  <c r="J68" i="97"/>
  <c r="R68" i="97"/>
  <c r="P68" i="97"/>
  <c r="P27" i="84"/>
  <c r="T68" i="97"/>
  <c r="T27" i="84"/>
  <c r="X68" i="97"/>
  <c r="X27" i="84"/>
  <c r="AB68" i="97"/>
  <c r="AB27" i="84"/>
  <c r="V68" i="97"/>
  <c r="Z68" i="97"/>
  <c r="AA67" i="96"/>
  <c r="J12" i="96"/>
  <c r="J20" i="96" s="1"/>
  <c r="O26" i="84"/>
  <c r="J26" i="84" s="1"/>
  <c r="J67" i="96"/>
  <c r="S67" i="96"/>
  <c r="C72" i="96"/>
  <c r="J66" i="95"/>
  <c r="S66" i="95"/>
  <c r="J12" i="95"/>
  <c r="J20" i="95" s="1"/>
  <c r="O25" i="84"/>
  <c r="J25" i="84" s="1"/>
  <c r="W66" i="95"/>
  <c r="P70" i="92"/>
  <c r="P22" i="84"/>
  <c r="T70" i="92"/>
  <c r="T22" i="84"/>
  <c r="AB70" i="92"/>
  <c r="AB22" i="84"/>
  <c r="Z70" i="92"/>
  <c r="X70" i="92"/>
  <c r="X22" i="84"/>
  <c r="J12" i="92"/>
  <c r="J20" i="92" s="1"/>
  <c r="O22" i="84"/>
  <c r="S70" i="92"/>
  <c r="S22" i="84"/>
  <c r="W70" i="92"/>
  <c r="W22" i="84"/>
  <c r="AA70" i="92"/>
  <c r="AA22" i="84"/>
  <c r="J70" i="92"/>
  <c r="R70" i="92"/>
  <c r="O66" i="94"/>
  <c r="AA66" i="94"/>
  <c r="Q70" i="92"/>
  <c r="U70" i="92"/>
  <c r="Y70" i="92"/>
  <c r="AC70" i="92"/>
  <c r="J12" i="93"/>
  <c r="J20" i="93" s="1"/>
  <c r="Q64" i="93"/>
  <c r="U64" i="93"/>
  <c r="Y64" i="93"/>
  <c r="AC64" i="93"/>
  <c r="J12" i="94"/>
  <c r="J20" i="94" s="1"/>
  <c r="R66" i="94"/>
  <c r="V66" i="94"/>
  <c r="Z66" i="94"/>
  <c r="R66" i="95"/>
  <c r="V66" i="95"/>
  <c r="Z66" i="95"/>
  <c r="R67" i="96"/>
  <c r="V67" i="96"/>
  <c r="Z67" i="96"/>
  <c r="Q68" i="97"/>
  <c r="U68" i="97"/>
  <c r="Y68" i="97"/>
  <c r="AC68" i="97"/>
  <c r="S66" i="94"/>
  <c r="O70" i="92"/>
  <c r="B74" i="92" s="1"/>
  <c r="C75" i="92"/>
  <c r="W64" i="93"/>
  <c r="C69" i="93"/>
  <c r="P66" i="94"/>
  <c r="B71" i="94" s="1"/>
  <c r="T66" i="94"/>
  <c r="X66" i="94"/>
  <c r="AB66" i="94"/>
  <c r="P66" i="95"/>
  <c r="B71" i="95" s="1"/>
  <c r="T66" i="95"/>
  <c r="X66" i="95"/>
  <c r="AB66" i="95"/>
  <c r="P67" i="96"/>
  <c r="T67" i="96"/>
  <c r="X67" i="96"/>
  <c r="AB67" i="96"/>
  <c r="O68" i="97"/>
  <c r="B72" i="97" s="1"/>
  <c r="C73" i="97"/>
  <c r="Q66" i="94"/>
  <c r="U66" i="94"/>
  <c r="Y66" i="94"/>
  <c r="AC66" i="94"/>
  <c r="Q66" i="95"/>
  <c r="U66" i="95"/>
  <c r="Y66" i="95"/>
  <c r="AC66" i="95"/>
  <c r="Q67" i="96"/>
  <c r="U67" i="96"/>
  <c r="Y67" i="96"/>
  <c r="AC67" i="96"/>
  <c r="B74" i="97" l="1"/>
  <c r="B73" i="97"/>
  <c r="B73" i="96"/>
  <c r="B72" i="96"/>
  <c r="B72" i="95"/>
  <c r="B72" i="94"/>
  <c r="B70" i="93"/>
  <c r="B69" i="93"/>
  <c r="B75" i="92"/>
  <c r="B76" i="92"/>
  <c r="J23" i="84"/>
  <c r="J27" i="84"/>
  <c r="J22" i="84"/>
  <c r="J44" i="85" l="1"/>
  <c r="J44" i="81"/>
  <c r="J44" i="83"/>
  <c r="J44" i="88" l="1"/>
  <c r="J106" i="91"/>
  <c r="J131" i="91" l="1"/>
  <c r="J130" i="91"/>
  <c r="J129" i="91"/>
  <c r="J128" i="91"/>
  <c r="J127" i="91"/>
  <c r="J47" i="90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7" i="89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1" i="86" l="1"/>
  <c r="J61" i="82"/>
  <c r="J64" i="81"/>
  <c r="J133" i="91"/>
  <c r="J66" i="88"/>
  <c r="J66" i="87"/>
  <c r="J62" i="88"/>
  <c r="J62" i="87"/>
  <c r="J132" i="91"/>
  <c r="J90" i="91"/>
  <c r="J126" i="91"/>
  <c r="J68" i="91"/>
  <c r="J66" i="91"/>
  <c r="J65" i="91"/>
  <c r="J64" i="91"/>
  <c r="J63" i="91"/>
  <c r="J62" i="91"/>
  <c r="J61" i="91"/>
  <c r="J60" i="91"/>
  <c r="J59" i="91"/>
  <c r="J49" i="91"/>
  <c r="J48" i="91"/>
  <c r="J47" i="91"/>
  <c r="J46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125" i="91"/>
  <c r="J124" i="91"/>
  <c r="J123" i="91"/>
  <c r="J156" i="91"/>
  <c r="J122" i="91"/>
  <c r="J24" i="91"/>
  <c r="J23" i="91"/>
  <c r="J84" i="91"/>
  <c r="J144" i="91"/>
  <c r="J83" i="91"/>
  <c r="Q161" i="84"/>
  <c r="R161" i="84"/>
  <c r="S161" i="84"/>
  <c r="Q162" i="84"/>
  <c r="R162" i="84"/>
  <c r="S162" i="84"/>
  <c r="P162" i="84"/>
  <c r="P161" i="84"/>
  <c r="J46" i="90"/>
  <c r="J45" i="90"/>
  <c r="Q159" i="84"/>
  <c r="R159" i="84"/>
  <c r="S159" i="84"/>
  <c r="P159" i="84"/>
  <c r="J45" i="89"/>
  <c r="J161" i="84" l="1"/>
  <c r="J162" i="84"/>
  <c r="J159" i="84"/>
  <c r="Q172" i="84"/>
  <c r="R172" i="84"/>
  <c r="S172" i="84"/>
  <c r="P172" i="84"/>
  <c r="P165" i="84"/>
  <c r="J165" i="84" s="1"/>
  <c r="J153" i="91"/>
  <c r="J58" i="91"/>
  <c r="J145" i="91"/>
  <c r="Q168" i="84"/>
  <c r="R168" i="84"/>
  <c r="S168" i="84"/>
  <c r="Q169" i="84"/>
  <c r="R169" i="84"/>
  <c r="S169" i="84"/>
  <c r="Q170" i="84"/>
  <c r="R170" i="84"/>
  <c r="S170" i="84"/>
  <c r="P169" i="84"/>
  <c r="P170" i="84"/>
  <c r="P168" i="84"/>
  <c r="J119" i="91"/>
  <c r="J118" i="91"/>
  <c r="J117" i="91"/>
  <c r="J44" i="90"/>
  <c r="J169" i="84" l="1"/>
  <c r="J172" i="84"/>
  <c r="J168" i="84"/>
  <c r="J170" i="84"/>
  <c r="P247" i="84"/>
  <c r="J247" i="84" s="1"/>
  <c r="J68" i="81"/>
  <c r="J109" i="91" l="1"/>
  <c r="J108" i="91" l="1"/>
  <c r="J107" i="91"/>
  <c r="J63" i="81" l="1"/>
  <c r="J45" i="81"/>
  <c r="J121" i="91" l="1"/>
  <c r="J114" i="91" l="1"/>
  <c r="J46" i="89" l="1"/>
  <c r="J159" i="91"/>
  <c r="J94" i="91" l="1"/>
  <c r="C73" i="90"/>
  <c r="J38" i="90"/>
  <c r="Q20" i="84"/>
  <c r="C74" i="89"/>
  <c r="J38" i="89"/>
  <c r="C73" i="88"/>
  <c r="J38" i="88"/>
  <c r="P18" i="84"/>
  <c r="O165" i="91" l="1"/>
  <c r="B169" i="91" s="1"/>
  <c r="O21" i="84"/>
  <c r="P67" i="90"/>
  <c r="P20" i="84"/>
  <c r="T67" i="90"/>
  <c r="T20" i="84"/>
  <c r="X67" i="90"/>
  <c r="X20" i="84"/>
  <c r="AB67" i="90"/>
  <c r="AB20" i="84"/>
  <c r="R67" i="90"/>
  <c r="R20" i="84"/>
  <c r="V67" i="90"/>
  <c r="V20" i="84"/>
  <c r="Z67" i="90"/>
  <c r="Z20" i="84"/>
  <c r="O67" i="90"/>
  <c r="B71" i="90" s="1"/>
  <c r="O20" i="84"/>
  <c r="S67" i="90"/>
  <c r="S20" i="84"/>
  <c r="W67" i="90"/>
  <c r="W20" i="84"/>
  <c r="AA67" i="90"/>
  <c r="AA20" i="84"/>
  <c r="U67" i="90"/>
  <c r="U20" i="84"/>
  <c r="Y67" i="90"/>
  <c r="Y20" i="84"/>
  <c r="AC67" i="90"/>
  <c r="AC20" i="84"/>
  <c r="R68" i="88"/>
  <c r="R18" i="84"/>
  <c r="V68" i="88"/>
  <c r="V18" i="84"/>
  <c r="Z68" i="88"/>
  <c r="Z18" i="84"/>
  <c r="O68" i="88"/>
  <c r="B72" i="88" s="1"/>
  <c r="O18" i="84"/>
  <c r="S68" i="88"/>
  <c r="S18" i="84"/>
  <c r="W68" i="88"/>
  <c r="W18" i="84"/>
  <c r="AA68" i="88"/>
  <c r="AA18" i="84"/>
  <c r="T68" i="88"/>
  <c r="T18" i="84"/>
  <c r="X68" i="88"/>
  <c r="X18" i="84"/>
  <c r="AB68" i="88"/>
  <c r="AB18" i="84"/>
  <c r="Q68" i="88"/>
  <c r="Q18" i="84"/>
  <c r="U68" i="88"/>
  <c r="U18" i="84"/>
  <c r="Y68" i="88"/>
  <c r="Y18" i="84"/>
  <c r="AC68" i="88"/>
  <c r="AC18" i="84"/>
  <c r="Q67" i="89"/>
  <c r="Q19" i="84"/>
  <c r="Y67" i="89"/>
  <c r="Y19" i="84"/>
  <c r="O67" i="89"/>
  <c r="B71" i="89" s="1"/>
  <c r="O19" i="84"/>
  <c r="S67" i="89"/>
  <c r="S19" i="84"/>
  <c r="W67" i="89"/>
  <c r="W19" i="84"/>
  <c r="P67" i="89"/>
  <c r="P19" i="84"/>
  <c r="T67" i="89"/>
  <c r="T19" i="84"/>
  <c r="X67" i="89"/>
  <c r="X19" i="84"/>
  <c r="AB67" i="89"/>
  <c r="AB19" i="84"/>
  <c r="U67" i="89"/>
  <c r="U19" i="84"/>
  <c r="AC67" i="89"/>
  <c r="AC19" i="84"/>
  <c r="R67" i="89"/>
  <c r="R19" i="84"/>
  <c r="V67" i="89"/>
  <c r="V19" i="84"/>
  <c r="Z67" i="89"/>
  <c r="Z19" i="84"/>
  <c r="AA67" i="89"/>
  <c r="AA19" i="84"/>
  <c r="J68" i="88"/>
  <c r="J67" i="90"/>
  <c r="J165" i="91"/>
  <c r="J67" i="89"/>
  <c r="J12" i="90"/>
  <c r="J20" i="90" s="1"/>
  <c r="J12" i="89"/>
  <c r="J20" i="89" s="1"/>
  <c r="C74" i="88"/>
  <c r="J12" i="88"/>
  <c r="J20" i="88" s="1"/>
  <c r="Q67" i="90"/>
  <c r="C72" i="90"/>
  <c r="C73" i="89"/>
  <c r="P68" i="88"/>
  <c r="B73" i="88" s="1"/>
  <c r="C73" i="87"/>
  <c r="J38" i="87"/>
  <c r="P17" i="84"/>
  <c r="B72" i="90" l="1"/>
  <c r="B73" i="90"/>
  <c r="B73" i="89"/>
  <c r="B74" i="89"/>
  <c r="B74" i="88"/>
  <c r="J20" i="84"/>
  <c r="J19" i="84"/>
  <c r="J18" i="84"/>
  <c r="T68" i="87"/>
  <c r="T17" i="84"/>
  <c r="X68" i="87"/>
  <c r="X17" i="84"/>
  <c r="AB68" i="87"/>
  <c r="AB17" i="84"/>
  <c r="Q68" i="87"/>
  <c r="Q17" i="84"/>
  <c r="U68" i="87"/>
  <c r="U17" i="84"/>
  <c r="Y68" i="87"/>
  <c r="Y17" i="84"/>
  <c r="AC68" i="87"/>
  <c r="AC17" i="84"/>
  <c r="R68" i="87"/>
  <c r="R17" i="84"/>
  <c r="V68" i="87"/>
  <c r="V17" i="84"/>
  <c r="Z68" i="87"/>
  <c r="Z17" i="84"/>
  <c r="O68" i="87"/>
  <c r="B72" i="87" s="1"/>
  <c r="O17" i="84"/>
  <c r="S68" i="87"/>
  <c r="S17" i="84"/>
  <c r="W68" i="87"/>
  <c r="W17" i="84"/>
  <c r="AA68" i="87"/>
  <c r="AA17" i="84"/>
  <c r="J68" i="87"/>
  <c r="J12" i="87"/>
  <c r="J20" i="87" s="1"/>
  <c r="C74" i="87"/>
  <c r="P68" i="87"/>
  <c r="B73" i="87" s="1"/>
  <c r="B74" i="87" l="1"/>
  <c r="J17" i="84"/>
  <c r="Q14" i="84" l="1"/>
  <c r="O66" i="86" l="1"/>
  <c r="B70" i="86" s="1"/>
  <c r="O16" i="84"/>
  <c r="S66" i="86"/>
  <c r="S16" i="84"/>
  <c r="W66" i="86"/>
  <c r="W16" i="84"/>
  <c r="AA66" i="86"/>
  <c r="AA16" i="84"/>
  <c r="P66" i="86"/>
  <c r="P16" i="84"/>
  <c r="T66" i="86"/>
  <c r="T16" i="84"/>
  <c r="X66" i="86"/>
  <c r="X16" i="84"/>
  <c r="AB66" i="86"/>
  <c r="AB16" i="84"/>
  <c r="Q66" i="86"/>
  <c r="Q16" i="84"/>
  <c r="U66" i="86"/>
  <c r="U16" i="84"/>
  <c r="Y66" i="86"/>
  <c r="Y16" i="84"/>
  <c r="AC66" i="86"/>
  <c r="AC16" i="84"/>
  <c r="R66" i="86"/>
  <c r="R16" i="84"/>
  <c r="V66" i="86"/>
  <c r="V16" i="84"/>
  <c r="Z66" i="86"/>
  <c r="Z16" i="84"/>
  <c r="V64" i="85"/>
  <c r="V15" i="84"/>
  <c r="AB64" i="85"/>
  <c r="AB15" i="84"/>
  <c r="R64" i="85"/>
  <c r="R15" i="84"/>
  <c r="Z64" i="85"/>
  <c r="Z15" i="84"/>
  <c r="O64" i="85"/>
  <c r="B68" i="85" s="1"/>
  <c r="O15" i="84"/>
  <c r="S64" i="85"/>
  <c r="S15" i="84"/>
  <c r="W64" i="85"/>
  <c r="W15" i="84"/>
  <c r="AA64" i="85"/>
  <c r="AA15" i="84"/>
  <c r="P64" i="85"/>
  <c r="B69" i="85" s="1"/>
  <c r="P15" i="84"/>
  <c r="T64" i="85"/>
  <c r="T15" i="84"/>
  <c r="X64" i="85"/>
  <c r="X15" i="84"/>
  <c r="Q64" i="85"/>
  <c r="Q15" i="84"/>
  <c r="U64" i="85"/>
  <c r="U15" i="84"/>
  <c r="Y64" i="85"/>
  <c r="Y15" i="84"/>
  <c r="AC64" i="85"/>
  <c r="AC15" i="84"/>
  <c r="P66" i="82"/>
  <c r="P14" i="84"/>
  <c r="T66" i="82"/>
  <c r="T14" i="84"/>
  <c r="X66" i="82"/>
  <c r="X14" i="84"/>
  <c r="AB66" i="82"/>
  <c r="AB14" i="84"/>
  <c r="U66" i="82"/>
  <c r="U14" i="84"/>
  <c r="Y66" i="82"/>
  <c r="Y14" i="84"/>
  <c r="AC66" i="82"/>
  <c r="AC14" i="84"/>
  <c r="R66" i="82"/>
  <c r="R14" i="84"/>
  <c r="V66" i="82"/>
  <c r="V14" i="84"/>
  <c r="Z66" i="82"/>
  <c r="Z14" i="84"/>
  <c r="O66" i="82"/>
  <c r="B70" i="82" s="1"/>
  <c r="O14" i="84"/>
  <c r="S66" i="82"/>
  <c r="S14" i="84"/>
  <c r="W66" i="82"/>
  <c r="W14" i="84"/>
  <c r="AA66" i="82"/>
  <c r="AA14" i="84"/>
  <c r="J66" i="82"/>
  <c r="J12" i="82"/>
  <c r="J20" i="82" s="1"/>
  <c r="Q66" i="82"/>
  <c r="J12" i="85"/>
  <c r="J20" i="85" s="1"/>
  <c r="J64" i="85"/>
  <c r="J38" i="85"/>
  <c r="J118" i="84"/>
  <c r="J12" i="86"/>
  <c r="J20" i="86" s="1"/>
  <c r="J66" i="86"/>
  <c r="J38" i="86"/>
  <c r="J38" i="82"/>
  <c r="B72" i="86" l="1"/>
  <c r="B71" i="86"/>
  <c r="B70" i="85"/>
  <c r="B72" i="82"/>
  <c r="B71" i="82"/>
  <c r="O64" i="83"/>
  <c r="B68" i="83" s="1"/>
  <c r="O13" i="84"/>
  <c r="W64" i="83"/>
  <c r="W13" i="84"/>
  <c r="X64" i="83"/>
  <c r="X13" i="84"/>
  <c r="Q64" i="83"/>
  <c r="Q13" i="84"/>
  <c r="U64" i="83"/>
  <c r="U13" i="84"/>
  <c r="Y64" i="83"/>
  <c r="Y13" i="84"/>
  <c r="AC64" i="83"/>
  <c r="AC13" i="84"/>
  <c r="S64" i="83"/>
  <c r="S13" i="84"/>
  <c r="AA64" i="83"/>
  <c r="AA13" i="84"/>
  <c r="P64" i="83"/>
  <c r="P13" i="84"/>
  <c r="T64" i="83"/>
  <c r="T13" i="84"/>
  <c r="AB64" i="83"/>
  <c r="AB13" i="84"/>
  <c r="R64" i="83"/>
  <c r="R13" i="84"/>
  <c r="V64" i="83"/>
  <c r="V13" i="84"/>
  <c r="Z64" i="83"/>
  <c r="Z13" i="84"/>
  <c r="J16" i="84"/>
  <c r="J15" i="84"/>
  <c r="J14" i="84"/>
  <c r="J70" i="81"/>
  <c r="J64" i="83"/>
  <c r="J38" i="83"/>
  <c r="J12" i="83"/>
  <c r="J20" i="83" s="1"/>
  <c r="B70" i="83" l="1"/>
  <c r="B69" i="83"/>
  <c r="J250" i="84"/>
  <c r="J13" i="84"/>
  <c r="C72" i="86" l="1"/>
  <c r="C71" i="86"/>
  <c r="J95" i="84" l="1"/>
  <c r="R70" i="81" l="1"/>
  <c r="R12" i="84"/>
  <c r="U70" i="81"/>
  <c r="U12" i="84"/>
  <c r="AA70" i="81"/>
  <c r="AA12" i="84"/>
  <c r="W70" i="81"/>
  <c r="W12" i="84"/>
  <c r="O70" i="81"/>
  <c r="B74" i="81" s="1"/>
  <c r="O12" i="84"/>
  <c r="Q70" i="81"/>
  <c r="Q12" i="84"/>
  <c r="Z70" i="81"/>
  <c r="Z12" i="84"/>
  <c r="V70" i="81"/>
  <c r="V12" i="84"/>
  <c r="P70" i="81"/>
  <c r="P12" i="84"/>
  <c r="T70" i="81"/>
  <c r="T12" i="84"/>
  <c r="Y70" i="81"/>
  <c r="Y12" i="84"/>
  <c r="S70" i="81"/>
  <c r="S12" i="84"/>
  <c r="AB70" i="81"/>
  <c r="AB12" i="84"/>
  <c r="X70" i="81"/>
  <c r="X12" i="84"/>
  <c r="AC70" i="81"/>
  <c r="AC12" i="84"/>
  <c r="C69" i="85"/>
  <c r="C70" i="85"/>
  <c r="B76" i="81" l="1"/>
  <c r="B75" i="81"/>
  <c r="O250" i="84"/>
  <c r="B254" i="84" s="1"/>
  <c r="J12" i="84"/>
  <c r="C69" i="83" l="1"/>
  <c r="C71" i="82"/>
  <c r="C75" i="81" l="1"/>
  <c r="J12" i="81"/>
  <c r="C70" i="83"/>
  <c r="C72" i="82"/>
  <c r="C76" i="81"/>
  <c r="J38" i="81" l="1"/>
  <c r="J20" i="81"/>
  <c r="J71" i="109"/>
  <c r="Y12" i="91" l="1"/>
  <c r="Y165" i="91" s="1"/>
  <c r="V12" i="91"/>
  <c r="V21" i="84" s="1"/>
  <c r="V250" i="84" s="1"/>
  <c r="P12" i="91"/>
  <c r="T12" i="91"/>
  <c r="T165" i="91" s="1"/>
  <c r="Q12" i="91"/>
  <c r="Q165" i="91" s="1"/>
  <c r="Z12" i="91"/>
  <c r="Z165" i="91" s="1"/>
  <c r="AA12" i="91"/>
  <c r="AA21" i="84" s="1"/>
  <c r="AA250" i="84" s="1"/>
  <c r="R12" i="91"/>
  <c r="R165" i="91" s="1"/>
  <c r="W12" i="91"/>
  <c r="W165" i="91" s="1"/>
  <c r="X12" i="91"/>
  <c r="X21" i="84" s="1"/>
  <c r="X250" i="84" s="1"/>
  <c r="S12" i="91"/>
  <c r="S21" i="84" s="1"/>
  <c r="S250" i="84" s="1"/>
  <c r="AC12" i="91"/>
  <c r="AC165" i="91" s="1"/>
  <c r="AB12" i="91"/>
  <c r="AB165" i="91" s="1"/>
  <c r="C172" i="91"/>
  <c r="C258" i="84" s="1"/>
  <c r="U12" i="91"/>
  <c r="U165" i="91" s="1"/>
  <c r="U21" i="84" l="1"/>
  <c r="U250" i="84" s="1"/>
  <c r="AB21" i="84"/>
  <c r="AB250" i="84" s="1"/>
  <c r="T21" i="84"/>
  <c r="T250" i="84" s="1"/>
  <c r="R21" i="84"/>
  <c r="R250" i="84" s="1"/>
  <c r="Z21" i="84"/>
  <c r="Z250" i="84" s="1"/>
  <c r="Y21" i="84"/>
  <c r="Y250" i="84" s="1"/>
  <c r="X165" i="91"/>
  <c r="S165" i="91"/>
  <c r="AC21" i="84"/>
  <c r="AC250" i="84" s="1"/>
  <c r="W21" i="84"/>
  <c r="W250" i="84" s="1"/>
  <c r="Q21" i="84"/>
  <c r="Q250" i="84" s="1"/>
  <c r="J12" i="91"/>
  <c r="J71" i="91" s="1"/>
  <c r="P165" i="91"/>
  <c r="C173" i="91"/>
  <c r="C259" i="84" s="1"/>
  <c r="V165" i="91"/>
  <c r="AA165" i="91"/>
  <c r="C254" i="84"/>
  <c r="K250" i="84" s="1"/>
  <c r="P21" i="84"/>
  <c r="B173" i="91" l="1"/>
  <c r="B172" i="91"/>
  <c r="B259" i="84"/>
  <c r="J21" i="84"/>
  <c r="P250" i="84"/>
  <c r="B258" i="84" s="1"/>
</calcChain>
</file>

<file path=xl/sharedStrings.xml><?xml version="1.0" encoding="utf-8"?>
<sst xmlns="http://schemas.openxmlformats.org/spreadsheetml/2006/main" count="3462" uniqueCount="299">
  <si>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</si>
  <si>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</si>
  <si>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</si>
  <si>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</si>
  <si>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</si>
  <si>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</si>
  <si>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</si>
  <si>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</si>
  <si>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</si>
  <si>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</si>
  <si>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</si>
  <si>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</si>
  <si>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</si>
  <si>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</si>
  <si>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</si>
  <si>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</si>
  <si>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</si>
  <si>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</si>
  <si>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</si>
  <si>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</si>
  <si>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</si>
  <si>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</si>
  <si>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</si>
  <si>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</si>
  <si>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</si>
  <si>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</si>
  <si>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</si>
  <si>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</si>
  <si>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</si>
  <si>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</si>
  <si>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</si>
  <si>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</si>
  <si>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</si>
  <si>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</si>
  <si>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</si>
  <si>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</si>
  <si>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</si>
  <si>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</si>
  <si>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</si>
  <si>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</si>
  <si>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</si>
  <si>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</si>
  <si>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</si>
  <si>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</si>
  <si>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</si>
  <si>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</si>
  <si>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</si>
  <si>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</si>
  <si>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</si>
  <si>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</si>
  <si>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</si>
  <si>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</si>
  <si>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</si>
  <si>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</si>
  <si>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</si>
  <si>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</si>
  <si>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</si>
  <si>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</si>
  <si>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</si>
  <si>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</si>
  <si>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</si>
  <si>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</si>
  <si>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</si>
  <si>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</si>
  <si>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</si>
  <si>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</si>
  <si>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</si>
  <si>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</si>
  <si>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</si>
  <si>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</si>
  <si>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</si>
  <si>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</si>
  <si>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</si>
  <si>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</si>
  <si>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</si>
  <si>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</si>
  <si>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</si>
  <si>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</si>
  <si>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</si>
  <si>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</si>
  <si>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</si>
  <si>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</si>
  <si>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</si>
  <si>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</si>
  <si>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</si>
  <si>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</si>
  <si>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</si>
  <si>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</si>
  <si>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</si>
  <si>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</si>
  <si>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</si>
  <si>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</si>
  <si>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</si>
  <si>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</si>
  <si>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</si>
  <si>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</si>
  <si>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</si>
  <si>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</si>
  <si>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</si>
  <si>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</si>
  <si>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</si>
  <si>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</si>
  <si>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</si>
  <si>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</si>
  <si>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</si>
  <si>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</si>
  <si>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</si>
  <si>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</si>
  <si>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</si>
  <si>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</si>
  <si>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</si>
  <si>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</si>
  <si>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</si>
  <si>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</si>
  <si>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</si>
  <si>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</si>
  <si>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</si>
  <si>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elektromos és irányítástechnikai szekrény csere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</si>
  <si>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</si>
  <si>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</si>
  <si>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</si>
  <si>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</si>
  <si>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</si>
  <si>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</si>
  <si>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</si>
  <si>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</si>
  <si>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</si>
  <si>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</si>
  <si>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</si>
  <si>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</si>
  <si>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</si>
  <si>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</si>
  <si>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Bocfölde tároló töltő vezeték</t>
  </si>
  <si>
    <t>gerincvezeték csere (D250 1600 fm) I. ütem</t>
  </si>
  <si>
    <t>Zalaegerszeg Keleti vastalanító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</si>
  <si>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</si>
  <si>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</si>
  <si>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</si>
  <si>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</si>
  <si>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</si>
  <si>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</si>
  <si>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</si>
  <si>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>Teskánd Babosdöbrétei átemelő</t>
  </si>
  <si>
    <t>Szivattyú csere (EMU K64-10 2 db), teljes gépészeti rekonstrukció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</si>
  <si>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</si>
  <si>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</si>
  <si>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</si>
  <si>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</si>
  <si>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</si>
  <si>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</si>
  <si>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</si>
  <si>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</si>
  <si>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</si>
  <si>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</si>
  <si>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</si>
  <si>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</si>
  <si>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</si>
  <si>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</si>
  <si>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</si>
  <si>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</si>
  <si>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</si>
  <si>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</si>
  <si>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</si>
  <si>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</si>
  <si>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</si>
  <si>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</si>
  <si>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</si>
  <si>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</si>
  <si>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</si>
  <si>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</si>
  <si>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</si>
  <si>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</si>
  <si>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</si>
  <si>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</si>
  <si>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</si>
  <si>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</si>
  <si>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</si>
  <si>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</si>
  <si>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</si>
  <si>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</si>
  <si>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</si>
  <si>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</si>
  <si>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</si>
  <si>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</si>
  <si>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</si>
  <si>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</si>
  <si>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</si>
  <si>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</si>
  <si>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</si>
  <si>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</si>
  <si>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</si>
  <si>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</si>
  <si>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</si>
  <si>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</si>
  <si>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</si>
  <si>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</si>
  <si>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</si>
  <si>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Becsölgye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</si>
  <si>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</si>
  <si>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</si>
  <si>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</si>
  <si>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</si>
  <si>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</si>
  <si>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</si>
  <si>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</si>
  <si>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</si>
  <si>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</si>
  <si>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</si>
  <si>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</si>
  <si>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</si>
  <si>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</si>
  <si>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</si>
  <si>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</si>
  <si>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</si>
  <si>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</si>
  <si>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</si>
  <si>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</si>
  <si>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</si>
  <si>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 (d110 1077 fm)</t>
  </si>
  <si>
    <t>Zalaegerszeg Csertán - Landorhegyi - Űrhajós - Déryné utcák között</t>
  </si>
  <si>
    <t>Nagykutas osztatlan közös</t>
  </si>
  <si>
    <t>Becsvölgye osztatlan közös</t>
  </si>
  <si>
    <t>Babosdöbréte osztatlan közös</t>
  </si>
  <si>
    <t>Gördülő fejlesztési terv a 2020 - 2034 időszakra</t>
  </si>
  <si>
    <t>Forrás       2020 évre</t>
  </si>
  <si>
    <t>2020 évre a fejlesztési forrás biztosított</t>
  </si>
  <si>
    <t>Használati díj (2020)</t>
  </si>
  <si>
    <t>Használati díj (2021-2024)</t>
  </si>
  <si>
    <t>Használati díj (2025-2034)</t>
  </si>
  <si>
    <t>2019 áthúzódó forrás</t>
  </si>
  <si>
    <t>vezeték kiváltás, rekonstrukció, felújítás</t>
  </si>
  <si>
    <t>Babosdöbréte tároló</t>
  </si>
  <si>
    <t>URH kommunikáció átállás GPRS-re</t>
  </si>
  <si>
    <t>tűzcsap építés, csere</t>
  </si>
  <si>
    <t>csőhíd csere (NA100 6 fm)</t>
  </si>
  <si>
    <t>polidom  villamos vezérlő szekrény védelem felújítás</t>
  </si>
  <si>
    <t>bekötéscsere</t>
  </si>
  <si>
    <t>szivattyú javítás és csere</t>
  </si>
  <si>
    <t>URH központ megszüntetése, átállás GPRS kommunikációra</t>
  </si>
  <si>
    <t>Zalaegerszeg Balaton u. átemelő</t>
  </si>
  <si>
    <t>Zalaegerszeg Bozsoki I.  átemelő</t>
  </si>
  <si>
    <t>Zalaegerszeg Bozsoki 2.  nyomásfokozó</t>
  </si>
  <si>
    <t>Zalaegerszeg Buslak-puszta víztároló</t>
  </si>
  <si>
    <t>Zalaegerszeg 26. kút</t>
  </si>
  <si>
    <t>Kiskutas átemelő</t>
  </si>
  <si>
    <t>Nagykutas víztorony</t>
  </si>
  <si>
    <t>Zalaegerszeg Bazitai átemelő</t>
  </si>
  <si>
    <t>fogyasztásmérőhely felújítás</t>
  </si>
  <si>
    <t>térvilágítás korszerűsítése</t>
  </si>
  <si>
    <t>Babosdöbréte átemelő</t>
  </si>
  <si>
    <t>Bocföldei tároló</t>
  </si>
  <si>
    <t>Zalaegerszeg 21. kút</t>
  </si>
  <si>
    <t>kút felépítmény lapostető vízszigaetelés és bádogozás felújítás 9m2</t>
  </si>
  <si>
    <t>Zalaegerszeg 19. kút</t>
  </si>
  <si>
    <t>Zalaegerszeg 18. kút</t>
  </si>
  <si>
    <t>Zalaegerszeg 15. kút</t>
  </si>
  <si>
    <t>Zalaegerszeg 13. kút</t>
  </si>
  <si>
    <t>kút felépítmény homlokzat felújítás 30m2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</si>
  <si>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</si>
  <si>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</si>
  <si>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</si>
  <si>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</si>
  <si>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</si>
  <si>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</si>
  <si>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</si>
  <si>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</si>
  <si>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</si>
  <si>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</si>
  <si>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</si>
  <si>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t>11-32054-1-025-01-14</t>
  </si>
  <si>
    <t>Sárhida Kossuth u.</t>
  </si>
  <si>
    <t>EKPA</t>
  </si>
  <si>
    <t>Zalaegerszeg Perlaki u.</t>
  </si>
  <si>
    <t>ivóvízvezeték kiváltáshoz kacsolódó végleges helyreállítás</t>
  </si>
  <si>
    <t>Zalaegerszeg Czobor u.</t>
  </si>
  <si>
    <t>Zalaegerszeg Juhász Gy. - Zrínyi út között</t>
  </si>
  <si>
    <t>Zalaegerszeg 74 - 76. út</t>
  </si>
  <si>
    <t>Páterdombi nyomásövezet kialakítása</t>
  </si>
  <si>
    <t>ITM pályázati forrás</t>
  </si>
  <si>
    <t>gerincvezeték csere (D315 400 fm)</t>
  </si>
  <si>
    <t>csomópont rekonstrukció</t>
  </si>
  <si>
    <t>ITM pályázáati forrás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</si>
  <si>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</si>
  <si>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Zalaegerszeg Hatházi u. </t>
  </si>
  <si>
    <t>ivóvízvezeték rekonstrukció kavicsos helyreállítással</t>
  </si>
  <si>
    <t>Önkormányzati útfelújatáshoz kapcsolódó közmű rekonstrukciók</t>
  </si>
  <si>
    <t xml:space="preserve">Zalaegerszeg Falumúzeum u. </t>
  </si>
  <si>
    <t>ivóvízvezeték kiváltás nyomvonalas helyreállítással</t>
  </si>
  <si>
    <t>Földkábeles kommunikációról való átállás GPRS-re</t>
  </si>
  <si>
    <t>utólagos szolgalmi ügyintézés</t>
  </si>
  <si>
    <t>MEKH igazgatási díjak</t>
  </si>
  <si>
    <t>A megfelelő minőségű kommunikáció, a folyamatos távfelügyelet biztosítása.</t>
  </si>
  <si>
    <t>Megfelelő biztonságú adatkommunikációs csatorna.</t>
  </si>
  <si>
    <t>jogszabályi kötelezettség</t>
  </si>
  <si>
    <t>ivóvízvezeték rekonstrukcióhoz köthető tervezési feladatok (2019-ről áthúzódó)</t>
  </si>
  <si>
    <t>Zalaegerszeg Muskátli utca</t>
  </si>
  <si>
    <t>ivóvízvezeték rekonstrukció (d110 72 fm)</t>
  </si>
  <si>
    <t>Zalaegerszeg Kertész utca</t>
  </si>
  <si>
    <t>ivóvízvezeték rekonstrukció (d110 180 fm)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</si>
</sst>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2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30" xfId="1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3" fontId="0" fillId="3" borderId="3" xfId="0" applyNumberFormat="1" applyFont="1" applyFill="1" applyBorder="1" applyAlignment="1">
      <alignment vertical="center" wrapText="1"/>
    </xf>
    <xf numFmtId="3" fontId="0" fillId="4" borderId="3" xfId="0" applyNumberFormat="1" applyFont="1" applyFill="1" applyBorder="1" applyAlignment="1">
      <alignment vertical="center" wrapText="1"/>
    </xf>
    <xf numFmtId="3" fontId="0" fillId="5" borderId="3" xfId="0" applyNumberFormat="1" applyFont="1" applyFill="1" applyBorder="1" applyAlignment="1">
      <alignment vertical="center" wrapText="1"/>
    </xf>
    <xf numFmtId="3" fontId="0" fillId="5" borderId="9" xfId="0" applyNumberFormat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11" fillId="0" borderId="3" xfId="2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8" xfId="1" applyNumberFormat="1" applyFont="1" applyFill="1" applyBorder="1" applyAlignment="1">
      <alignment horizontal="left" vertical="center" wrapText="1"/>
    </xf>
    <xf numFmtId="164" fontId="7" fillId="3" borderId="3" xfId="1" applyNumberFormat="1" applyFont="1" applyFill="1" applyBorder="1" applyAlignment="1">
      <alignment horizontal="righ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3" fontId="0" fillId="11" borderId="3" xfId="0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3" fontId="0" fillId="8" borderId="3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4" fontId="0" fillId="0" borderId="35" xfId="0" applyNumberFormat="1" applyFont="1" applyBorder="1" applyAlignment="1">
      <alignment horizontal="center"/>
    </xf>
    <xf numFmtId="164" fontId="0" fillId="0" borderId="36" xfId="0" applyNumberFormat="1" applyFont="1" applyBorder="1" applyAlignment="1">
      <alignment horizontal="center"/>
    </xf>
    <xf numFmtId="164" fontId="0" fillId="0" borderId="37" xfId="0" applyNumberFormat="1" applyFont="1" applyBorder="1" applyAlignment="1">
      <alignment horizontal="center"/>
    </xf>
    <xf numFmtId="164" fontId="8" fillId="0" borderId="6" xfId="1" applyNumberFormat="1" applyFont="1" applyFill="1" applyBorder="1" applyAlignment="1">
      <alignment horizontal="left" vertical="center"/>
    </xf>
    <xf numFmtId="164" fontId="8" fillId="0" borderId="30" xfId="1" applyNumberFormat="1" applyFont="1" applyFill="1" applyBorder="1" applyAlignment="1">
      <alignment horizontal="left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4" xfId="1" applyNumberFormat="1" applyFont="1" applyFill="1" applyBorder="1" applyAlignment="1">
      <alignment horizontal="left" vertical="center" wrapText="1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9" activePane="bottomLeft" state="frozen"/>
      <selection activeCell="A49" sqref="A49"/>
      <selection pane="bottomLeft" activeCell="A65" sqref="A65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.710937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52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53</v>
      </c>
      <c r="J12" s="183">
        <f t="shared" ref="J12" si="0">SUM(O12:AC12)</f>
        <v>1878.75</v>
      </c>
      <c r="K12" s="65"/>
      <c r="L12" s="201">
        <v>43831</v>
      </c>
      <c r="M12" s="201">
        <v>49309</v>
      </c>
      <c r="N12" s="67"/>
      <c r="O12" s="1">
        <f t="shared" ref="O12:AC12" si="1">0.15*$K$70</f>
        <v>125.25</v>
      </c>
      <c r="P12" s="2">
        <f t="shared" si="1"/>
        <v>125.25</v>
      </c>
      <c r="Q12" s="2">
        <f t="shared" si="1"/>
        <v>125.25</v>
      </c>
      <c r="R12" s="2">
        <f t="shared" si="1"/>
        <v>125.25</v>
      </c>
      <c r="S12" s="2">
        <f t="shared" si="1"/>
        <v>125.25</v>
      </c>
      <c r="T12" s="3">
        <f t="shared" si="1"/>
        <v>125.25</v>
      </c>
      <c r="U12" s="3">
        <f t="shared" si="1"/>
        <v>125.25</v>
      </c>
      <c r="V12" s="3">
        <f t="shared" si="1"/>
        <v>125.25</v>
      </c>
      <c r="W12" s="3">
        <f t="shared" si="1"/>
        <v>125.25</v>
      </c>
      <c r="X12" s="3">
        <f t="shared" si="1"/>
        <v>125.25</v>
      </c>
      <c r="Y12" s="3">
        <f t="shared" si="1"/>
        <v>125.25</v>
      </c>
      <c r="Z12" s="3">
        <f t="shared" si="1"/>
        <v>125.25</v>
      </c>
      <c r="AA12" s="3">
        <f t="shared" si="1"/>
        <v>125.25</v>
      </c>
      <c r="AB12" s="3">
        <f t="shared" si="1"/>
        <v>125.25</v>
      </c>
      <c r="AC12" s="4">
        <f t="shared" si="1"/>
        <v>125.25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s="86" customFormat="1" ht="15.75" thickBot="1" x14ac:dyDescent="0.3">
      <c r="A19" s="168"/>
      <c r="B19" s="78"/>
      <c r="C19" s="79"/>
      <c r="D19" s="94"/>
      <c r="E19" s="79"/>
      <c r="F19" s="98"/>
      <c r="G19" s="79"/>
      <c r="H19" s="82"/>
      <c r="I19" s="182"/>
      <c r="J19" s="183"/>
      <c r="K19" s="82"/>
      <c r="L19" s="84"/>
      <c r="M19" s="84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1878.75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40</v>
      </c>
      <c r="B44" s="59"/>
      <c r="C44" s="83" t="s">
        <v>53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53</v>
      </c>
      <c r="J44" s="183">
        <f t="shared" ref="J44" si="2">SUM(O44:AC44)</f>
        <v>226</v>
      </c>
      <c r="K44" s="65"/>
      <c r="L44" s="113">
        <v>43831</v>
      </c>
      <c r="M44" s="84">
        <v>44196</v>
      </c>
      <c r="N44" s="142" t="s">
        <v>25</v>
      </c>
      <c r="O44" s="47">
        <v>226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40" customFormat="1" ht="90" x14ac:dyDescent="0.25">
      <c r="A45" s="168">
        <v>97</v>
      </c>
      <c r="B45" s="78"/>
      <c r="C45" s="138" t="s">
        <v>53</v>
      </c>
      <c r="D45" s="83" t="s">
        <v>230</v>
      </c>
      <c r="E45" s="43" t="s">
        <v>74</v>
      </c>
      <c r="F45" s="43" t="s">
        <v>80</v>
      </c>
      <c r="G45" s="43" t="s">
        <v>76</v>
      </c>
      <c r="H45" s="82"/>
      <c r="I45" s="182" t="s">
        <v>53</v>
      </c>
      <c r="J45" s="183">
        <f t="shared" ref="J45" si="3">SUM(O45:AC45)</f>
        <v>341</v>
      </c>
      <c r="K45" s="82"/>
      <c r="L45" s="84">
        <v>45383</v>
      </c>
      <c r="M45" s="84">
        <v>45657</v>
      </c>
      <c r="N45" s="139" t="s">
        <v>26</v>
      </c>
      <c r="O45" s="44"/>
      <c r="P45" s="34"/>
      <c r="Q45" s="34"/>
      <c r="R45" s="34"/>
      <c r="S45" s="34">
        <v>341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0" customFormat="1" ht="90" x14ac:dyDescent="0.25">
      <c r="A46" s="168">
        <v>101</v>
      </c>
      <c r="B46" s="78"/>
      <c r="C46" s="138" t="s">
        <v>53</v>
      </c>
      <c r="D46" s="83" t="s">
        <v>230</v>
      </c>
      <c r="E46" s="43" t="s">
        <v>74</v>
      </c>
      <c r="F46" s="43" t="s">
        <v>80</v>
      </c>
      <c r="G46" s="43" t="s">
        <v>76</v>
      </c>
      <c r="H46" s="82"/>
      <c r="I46" s="182" t="s">
        <v>53</v>
      </c>
      <c r="J46" s="183">
        <f t="shared" ref="J46" si="4">SUM(O46:AC46)</f>
        <v>5845</v>
      </c>
      <c r="K46" s="82"/>
      <c r="L46" s="84">
        <v>45748</v>
      </c>
      <c r="M46" s="84">
        <v>49064</v>
      </c>
      <c r="N46" s="139" t="s">
        <v>27</v>
      </c>
      <c r="O46" s="44"/>
      <c r="P46" s="34"/>
      <c r="Q46" s="34"/>
      <c r="R46" s="34"/>
      <c r="S46" s="34"/>
      <c r="T46" s="45">
        <v>562</v>
      </c>
      <c r="U46" s="45">
        <v>577</v>
      </c>
      <c r="V46" s="45">
        <v>577</v>
      </c>
      <c r="W46" s="45">
        <v>587</v>
      </c>
      <c r="X46" s="45">
        <v>547</v>
      </c>
      <c r="Y46" s="45">
        <v>687</v>
      </c>
      <c r="Z46" s="45">
        <v>577</v>
      </c>
      <c r="AA46" s="45">
        <v>577</v>
      </c>
      <c r="AB46" s="45">
        <v>577</v>
      </c>
      <c r="AC46" s="46">
        <v>577</v>
      </c>
    </row>
    <row r="47" spans="1:29" s="114" customFormat="1" x14ac:dyDescent="0.25">
      <c r="A47" s="163"/>
      <c r="B47" s="59"/>
      <c r="C47" s="60"/>
      <c r="D47" s="60"/>
      <c r="E47" s="60"/>
      <c r="F47" s="60"/>
      <c r="G47" s="60"/>
      <c r="H47" s="112"/>
      <c r="I47" s="182"/>
      <c r="J47" s="182"/>
      <c r="K47" s="65"/>
      <c r="L47" s="113"/>
      <c r="M47" s="66"/>
      <c r="N47" s="65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2</v>
      </c>
      <c r="C48" s="71"/>
      <c r="D48" s="71"/>
      <c r="E48" s="71"/>
      <c r="F48" s="71"/>
      <c r="G48" s="71"/>
      <c r="H48" s="76"/>
      <c r="I48" s="181"/>
      <c r="J48" s="181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46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3</v>
      </c>
      <c r="C50" s="71"/>
      <c r="D50" s="71"/>
      <c r="E50" s="71"/>
      <c r="F50" s="71"/>
      <c r="G50" s="71"/>
      <c r="H50" s="76"/>
      <c r="I50" s="181"/>
      <c r="J50" s="194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6" t="s">
        <v>47</v>
      </c>
      <c r="C52" s="71"/>
      <c r="D52" s="71"/>
      <c r="E52" s="71"/>
      <c r="F52" s="71"/>
      <c r="G52" s="71"/>
      <c r="H52" s="76"/>
      <c r="I52" s="181"/>
      <c r="J52" s="181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s="114" customFormat="1" x14ac:dyDescent="0.25">
      <c r="A53" s="174"/>
      <c r="B53" s="116" t="s">
        <v>1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200"/>
      <c r="F54" s="200"/>
      <c r="G54" s="20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2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200"/>
      <c r="F56" s="200"/>
      <c r="G56" s="20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3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ht="120" x14ac:dyDescent="0.25">
      <c r="A58" s="168">
        <v>38</v>
      </c>
      <c r="B58" s="59"/>
      <c r="C58" s="79" t="s">
        <v>231</v>
      </c>
      <c r="D58" s="96" t="s">
        <v>232</v>
      </c>
      <c r="E58" s="19" t="s">
        <v>108</v>
      </c>
      <c r="F58" s="19" t="s">
        <v>291</v>
      </c>
      <c r="G58" s="19" t="s">
        <v>292</v>
      </c>
      <c r="H58" s="82"/>
      <c r="I58" s="182" t="s">
        <v>222</v>
      </c>
      <c r="J58" s="183">
        <f t="shared" ref="J58" si="5">SUM(O58:AC58)</f>
        <v>242</v>
      </c>
      <c r="K58" s="82"/>
      <c r="L58" s="84">
        <v>43922</v>
      </c>
      <c r="M58" s="84">
        <v>44196</v>
      </c>
      <c r="N58" s="85" t="s">
        <v>25</v>
      </c>
      <c r="O58" s="1">
        <v>242</v>
      </c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x14ac:dyDescent="0.25">
      <c r="A61" s="168"/>
      <c r="B61" s="78"/>
      <c r="C61" s="83"/>
      <c r="D61" s="83"/>
      <c r="E61" s="83"/>
      <c r="F61" s="83"/>
      <c r="G61" s="83"/>
      <c r="H61" s="82"/>
      <c r="I61" s="182"/>
      <c r="J61" s="182"/>
      <c r="K61" s="82"/>
      <c r="L61" s="84"/>
      <c r="M61" s="84"/>
      <c r="N61" s="61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s="86" customFormat="1" ht="120" x14ac:dyDescent="0.25">
      <c r="A63" s="202">
        <v>57</v>
      </c>
      <c r="B63" s="78"/>
      <c r="C63" s="79" t="s">
        <v>89</v>
      </c>
      <c r="D63" s="81" t="s">
        <v>112</v>
      </c>
      <c r="E63" s="19" t="s">
        <v>113</v>
      </c>
      <c r="F63" s="80" t="s">
        <v>114</v>
      </c>
      <c r="G63" s="81" t="s">
        <v>115</v>
      </c>
      <c r="H63" s="82"/>
      <c r="I63" s="182" t="s">
        <v>53</v>
      </c>
      <c r="J63" s="183">
        <f t="shared" ref="J63" si="6">SUM(O63:AC63)</f>
        <v>2500</v>
      </c>
      <c r="K63" s="82"/>
      <c r="L63" s="84">
        <v>44197</v>
      </c>
      <c r="M63" s="84">
        <v>45657</v>
      </c>
      <c r="N63" s="85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86" customFormat="1" ht="120" x14ac:dyDescent="0.25">
      <c r="A64" s="168">
        <v>131</v>
      </c>
      <c r="B64" s="78"/>
      <c r="C64" s="79" t="s">
        <v>142</v>
      </c>
      <c r="D64" s="81" t="s">
        <v>143</v>
      </c>
      <c r="E64" s="19" t="s">
        <v>113</v>
      </c>
      <c r="F64" s="80" t="s">
        <v>114</v>
      </c>
      <c r="G64" s="81" t="s">
        <v>115</v>
      </c>
      <c r="H64" s="82"/>
      <c r="I64" s="182" t="s">
        <v>222</v>
      </c>
      <c r="J64" s="183">
        <f t="shared" ref="J64" si="7">SUM(O64:AC64)</f>
        <v>1322</v>
      </c>
      <c r="K64" s="82"/>
      <c r="L64" s="84">
        <v>47119</v>
      </c>
      <c r="M64" s="84">
        <v>47483</v>
      </c>
      <c r="N64" s="85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>
        <v>1322</v>
      </c>
      <c r="Y64" s="3"/>
      <c r="Z64" s="3"/>
      <c r="AA64" s="3"/>
      <c r="AB64" s="3"/>
      <c r="AC64" s="4"/>
    </row>
    <row r="65" spans="1:29" x14ac:dyDescent="0.25">
      <c r="A65" s="163"/>
      <c r="B65" s="59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4" customFormat="1" x14ac:dyDescent="0.25">
      <c r="A66" s="174"/>
      <c r="B66" s="116" t="s">
        <v>3</v>
      </c>
      <c r="C66" s="117"/>
      <c r="D66" s="117"/>
      <c r="E66" s="117"/>
      <c r="F66" s="117"/>
      <c r="G66" s="117"/>
      <c r="H66" s="118"/>
      <c r="I66" s="189"/>
      <c r="J66" s="189"/>
      <c r="K66" s="118"/>
      <c r="L66" s="119"/>
      <c r="M66" s="119"/>
      <c r="N66" s="122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21"/>
    </row>
    <row r="67" spans="1:29" s="86" customFormat="1" ht="120" x14ac:dyDescent="0.25">
      <c r="A67" s="219">
        <v>39</v>
      </c>
      <c r="B67" s="78"/>
      <c r="C67" s="79" t="s">
        <v>249</v>
      </c>
      <c r="D67" s="96" t="s">
        <v>232</v>
      </c>
      <c r="E67" s="19" t="s">
        <v>108</v>
      </c>
      <c r="F67" s="19" t="s">
        <v>291</v>
      </c>
      <c r="G67" s="19" t="s">
        <v>292</v>
      </c>
      <c r="H67" s="82"/>
      <c r="I67" s="182" t="s">
        <v>222</v>
      </c>
      <c r="J67" s="183">
        <f t="shared" ref="J67" si="8">SUM(O67:AC67)</f>
        <v>242</v>
      </c>
      <c r="K67" s="82"/>
      <c r="L67" s="84">
        <v>43922</v>
      </c>
      <c r="M67" s="84">
        <v>44196</v>
      </c>
      <c r="N67" s="85" t="s">
        <v>25</v>
      </c>
      <c r="O67" s="1">
        <v>242</v>
      </c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86" customFormat="1" ht="120" x14ac:dyDescent="0.25">
      <c r="A68" s="179">
        <v>58</v>
      </c>
      <c r="B68" s="78"/>
      <c r="C68" s="79" t="s">
        <v>89</v>
      </c>
      <c r="D68" s="96" t="s">
        <v>261</v>
      </c>
      <c r="E68" s="19" t="s">
        <v>81</v>
      </c>
      <c r="F68" s="19" t="s">
        <v>90</v>
      </c>
      <c r="G68" s="19" t="s">
        <v>91</v>
      </c>
      <c r="H68" s="82"/>
      <c r="I68" s="182" t="s">
        <v>53</v>
      </c>
      <c r="J68" s="183">
        <f t="shared" ref="J68" si="9">SUM(O68:AC68)</f>
        <v>728</v>
      </c>
      <c r="K68" s="82"/>
      <c r="L68" s="84">
        <v>44287</v>
      </c>
      <c r="M68" s="84">
        <v>44561</v>
      </c>
      <c r="N68" s="85" t="s">
        <v>26</v>
      </c>
      <c r="O68" s="1"/>
      <c r="P68" s="2">
        <v>728</v>
      </c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ht="15.75" thickBot="1" x14ac:dyDescent="0.3">
      <c r="A69" s="163"/>
      <c r="B69" s="152"/>
      <c r="C69" s="60"/>
      <c r="D69" s="60"/>
      <c r="E69" s="60"/>
      <c r="F69" s="60"/>
      <c r="G69" s="60"/>
      <c r="H69" s="65"/>
      <c r="I69" s="182"/>
      <c r="J69" s="182"/>
      <c r="K69" s="65"/>
      <c r="L69" s="66"/>
      <c r="M69" s="66"/>
      <c r="N69" s="107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5" customFormat="1" ht="15.75" thickBot="1" x14ac:dyDescent="0.3">
      <c r="A70" s="153"/>
      <c r="B70" s="100" t="s">
        <v>0</v>
      </c>
      <c r="C70" s="100"/>
      <c r="D70" s="100"/>
      <c r="E70" s="100"/>
      <c r="F70" s="100"/>
      <c r="G70" s="100"/>
      <c r="H70" s="100"/>
      <c r="I70" s="186"/>
      <c r="J70" s="186">
        <f>SUM(J42:J69)</f>
        <v>11446</v>
      </c>
      <c r="K70" s="195">
        <f>SUM(C74)</f>
        <v>835</v>
      </c>
      <c r="L70" s="100"/>
      <c r="M70" s="100"/>
      <c r="N70" s="154"/>
      <c r="O70" s="13">
        <f t="shared" ref="O70:AC70" si="10">SUM(O11:O69)</f>
        <v>835.25</v>
      </c>
      <c r="P70" s="14">
        <f t="shared" si="10"/>
        <v>1593.25</v>
      </c>
      <c r="Q70" s="14">
        <f t="shared" si="10"/>
        <v>856.25</v>
      </c>
      <c r="R70" s="14">
        <f t="shared" si="10"/>
        <v>890.25</v>
      </c>
      <c r="S70" s="14">
        <f t="shared" si="10"/>
        <v>730.25</v>
      </c>
      <c r="T70" s="15">
        <f t="shared" si="10"/>
        <v>687.25</v>
      </c>
      <c r="U70" s="15">
        <f t="shared" si="10"/>
        <v>702.25</v>
      </c>
      <c r="V70" s="15">
        <f t="shared" si="10"/>
        <v>702.25</v>
      </c>
      <c r="W70" s="15">
        <f t="shared" si="10"/>
        <v>712.25</v>
      </c>
      <c r="X70" s="15">
        <f t="shared" si="10"/>
        <v>1994.25</v>
      </c>
      <c r="Y70" s="15">
        <f t="shared" si="10"/>
        <v>812.25</v>
      </c>
      <c r="Z70" s="15">
        <f t="shared" si="10"/>
        <v>702.25</v>
      </c>
      <c r="AA70" s="15">
        <f t="shared" si="10"/>
        <v>702.25</v>
      </c>
      <c r="AB70" s="15">
        <f t="shared" si="10"/>
        <v>702.25</v>
      </c>
      <c r="AC70" s="16">
        <f t="shared" si="10"/>
        <v>702.25</v>
      </c>
    </row>
    <row r="71" spans="1:29" ht="15.75" x14ac:dyDescent="0.25">
      <c r="K71" s="156" t="s">
        <v>225</v>
      </c>
    </row>
    <row r="72" spans="1:29" s="57" customFormat="1" ht="15.75" x14ac:dyDescent="0.25">
      <c r="K72" s="158"/>
    </row>
    <row r="73" spans="1:29" s="57" customFormat="1" ht="60" x14ac:dyDescent="0.25">
      <c r="A73" s="5"/>
      <c r="B73" s="6" t="s">
        <v>267</v>
      </c>
      <c r="C73" s="6" t="s">
        <v>34</v>
      </c>
      <c r="D73" s="6" t="s">
        <v>268</v>
      </c>
      <c r="K73" s="158"/>
    </row>
    <row r="74" spans="1:29" s="57" customFormat="1" ht="15.75" x14ac:dyDescent="0.25">
      <c r="A74" s="7" t="s">
        <v>35</v>
      </c>
      <c r="B74" s="227">
        <f>SUM(O70)</f>
        <v>835.25</v>
      </c>
      <c r="C74" s="8">
        <v>835</v>
      </c>
      <c r="D74" s="228" t="s">
        <v>226</v>
      </c>
      <c r="K74" s="158"/>
    </row>
    <row r="75" spans="1:29" s="57" customFormat="1" ht="15.75" x14ac:dyDescent="0.25">
      <c r="A75" s="7" t="s">
        <v>36</v>
      </c>
      <c r="B75" s="227">
        <f>SUM(P70:S70)</f>
        <v>4070</v>
      </c>
      <c r="C75" s="8">
        <f>C74*4</f>
        <v>3340</v>
      </c>
      <c r="D75" s="228" t="s">
        <v>227</v>
      </c>
      <c r="K75" s="158"/>
    </row>
    <row r="76" spans="1:29" s="57" customFormat="1" ht="15.75" thickBot="1" x14ac:dyDescent="0.3">
      <c r="A76" s="9" t="s">
        <v>37</v>
      </c>
      <c r="B76" s="10">
        <f>SUM(T70:AC70)</f>
        <v>8419.5</v>
      </c>
      <c r="C76" s="10">
        <f>C74*10</f>
        <v>8350</v>
      </c>
      <c r="D76" s="229" t="s">
        <v>228</v>
      </c>
    </row>
    <row r="77" spans="1:29" s="57" customFormat="1" x14ac:dyDescent="0.25">
      <c r="A77" s="11"/>
      <c r="B77" s="12"/>
      <c r="C77" s="12"/>
    </row>
    <row r="80" spans="1:29" x14ac:dyDescent="0.25">
      <c r="B80" s="160"/>
    </row>
    <row r="81" spans="2:2" x14ac:dyDescent="0.25">
      <c r="B81" s="161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6" spans="2:2" x14ac:dyDescent="0.25">
      <c r="B86" s="162"/>
    </row>
    <row r="94" spans="2:2" x14ac:dyDescent="0.25">
      <c r="B94" s="162"/>
    </row>
  </sheetData>
  <mergeCells count="50"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1:AC1"/>
    <mergeCell ref="A2:AC2"/>
    <mergeCell ref="A3:J3"/>
    <mergeCell ref="K3:Q3"/>
    <mergeCell ref="R3:AC3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40:C40"/>
    <mergeCell ref="A22:C22"/>
    <mergeCell ref="A4:J4"/>
    <mergeCell ref="K4:Q4"/>
    <mergeCell ref="A8:C8"/>
    <mergeCell ref="L10:L11"/>
    <mergeCell ref="Q10:Q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30" activePane="bottomLeft" state="frozen"/>
      <selection activeCell="A49" sqref="A49"/>
      <selection pane="bottomLeft" activeCell="A37" sqref="A37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147</v>
      </c>
      <c r="L3" s="253"/>
      <c r="M3" s="253"/>
      <c r="N3" s="253"/>
      <c r="O3" s="253"/>
      <c r="P3" s="253"/>
      <c r="Q3" s="253"/>
      <c r="R3" s="253" t="s">
        <v>214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149</v>
      </c>
      <c r="J12" s="183">
        <f>SUM(O12:AC12)</f>
        <v>8545.4999999999982</v>
      </c>
      <c r="K12" s="65"/>
      <c r="L12" s="201">
        <v>43831</v>
      </c>
      <c r="M12" s="201">
        <v>49309</v>
      </c>
      <c r="N12" s="67"/>
      <c r="O12" s="1">
        <f>0.15*$K$70</f>
        <v>569.69999999999993</v>
      </c>
      <c r="P12" s="50">
        <f t="shared" ref="P12:AC12" si="0">0.15*$K$70</f>
        <v>569.69999999999993</v>
      </c>
      <c r="Q12" s="50">
        <f t="shared" si="0"/>
        <v>569.69999999999993</v>
      </c>
      <c r="R12" s="50">
        <f t="shared" si="0"/>
        <v>569.69999999999993</v>
      </c>
      <c r="S12" s="50">
        <f t="shared" si="0"/>
        <v>569.69999999999993</v>
      </c>
      <c r="T12" s="51">
        <f t="shared" si="0"/>
        <v>569.69999999999993</v>
      </c>
      <c r="U12" s="51">
        <f t="shared" si="0"/>
        <v>569.69999999999993</v>
      </c>
      <c r="V12" s="51">
        <f t="shared" si="0"/>
        <v>569.69999999999993</v>
      </c>
      <c r="W12" s="51">
        <f t="shared" si="0"/>
        <v>569.69999999999993</v>
      </c>
      <c r="X12" s="51">
        <f t="shared" si="0"/>
        <v>569.69999999999993</v>
      </c>
      <c r="Y12" s="51">
        <f t="shared" si="0"/>
        <v>569.69999999999993</v>
      </c>
      <c r="Z12" s="51">
        <f t="shared" si="0"/>
        <v>569.69999999999993</v>
      </c>
      <c r="AA12" s="51">
        <f t="shared" si="0"/>
        <v>569.69999999999993</v>
      </c>
      <c r="AB12" s="51">
        <f t="shared" si="0"/>
        <v>569.69999999999993</v>
      </c>
      <c r="AC12" s="164">
        <f t="shared" si="0"/>
        <v>569.69999999999993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8545.4999999999982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5" spans="1:29" s="86" customFormat="1" ht="90" x14ac:dyDescent="0.25">
      <c r="A45" s="168">
        <v>41</v>
      </c>
      <c r="B45" s="78"/>
      <c r="C45" s="138" t="s">
        <v>149</v>
      </c>
      <c r="D45" s="83" t="s">
        <v>230</v>
      </c>
      <c r="E45" s="146" t="s">
        <v>74</v>
      </c>
      <c r="F45" s="146" t="s">
        <v>151</v>
      </c>
      <c r="G45" s="146" t="s">
        <v>105</v>
      </c>
      <c r="H45" s="52" t="s">
        <v>150</v>
      </c>
      <c r="I45" s="182" t="s">
        <v>149</v>
      </c>
      <c r="J45" s="183">
        <f>SUM(O45:AC45)</f>
        <v>3228</v>
      </c>
      <c r="K45" s="82"/>
      <c r="L45" s="84">
        <v>43922</v>
      </c>
      <c r="M45" s="84">
        <v>44196</v>
      </c>
      <c r="N45" s="67" t="s">
        <v>25</v>
      </c>
      <c r="O45" s="1">
        <v>3228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59</v>
      </c>
      <c r="B46" s="78"/>
      <c r="C46" s="150" t="s">
        <v>149</v>
      </c>
      <c r="D46" s="150" t="s">
        <v>233</v>
      </c>
      <c r="E46" s="146" t="s">
        <v>77</v>
      </c>
      <c r="F46" s="146" t="s">
        <v>151</v>
      </c>
      <c r="G46" s="146" t="s">
        <v>152</v>
      </c>
      <c r="H46" s="52" t="s">
        <v>150</v>
      </c>
      <c r="I46" s="182" t="s">
        <v>149</v>
      </c>
      <c r="J46" s="183">
        <f t="shared" ref="J46:J49" si="1">SUM(O46:AC46)</f>
        <v>500</v>
      </c>
      <c r="K46" s="82"/>
      <c r="L46" s="84">
        <v>44287</v>
      </c>
      <c r="M46" s="84">
        <v>44561</v>
      </c>
      <c r="N46" s="67" t="s">
        <v>26</v>
      </c>
      <c r="O46" s="1"/>
      <c r="P46" s="2">
        <v>500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102</v>
      </c>
      <c r="B47" s="78"/>
      <c r="C47" s="138" t="s">
        <v>149</v>
      </c>
      <c r="D47" s="83" t="s">
        <v>230</v>
      </c>
      <c r="E47" s="146" t="s">
        <v>74</v>
      </c>
      <c r="F47" s="146" t="s">
        <v>151</v>
      </c>
      <c r="G47" s="146" t="s">
        <v>105</v>
      </c>
      <c r="H47" s="52" t="s">
        <v>150</v>
      </c>
      <c r="I47" s="182" t="s">
        <v>149</v>
      </c>
      <c r="J47" s="183">
        <f>SUM(O47:AC47)</f>
        <v>135210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6" customFormat="1" ht="90" x14ac:dyDescent="0.25">
      <c r="A48" s="168">
        <v>103</v>
      </c>
      <c r="B48" s="78"/>
      <c r="C48" s="138" t="s">
        <v>155</v>
      </c>
      <c r="D48" s="83" t="s">
        <v>156</v>
      </c>
      <c r="E48" s="146" t="s">
        <v>74</v>
      </c>
      <c r="F48" s="146" t="s">
        <v>151</v>
      </c>
      <c r="G48" s="146" t="s">
        <v>105</v>
      </c>
      <c r="H48" s="82"/>
      <c r="I48" s="182" t="s">
        <v>149</v>
      </c>
      <c r="J48" s="183">
        <f t="shared" si="1"/>
        <v>12417</v>
      </c>
      <c r="K48" s="82"/>
      <c r="L48" s="84">
        <v>45748</v>
      </c>
      <c r="M48" s="84">
        <v>47483</v>
      </c>
      <c r="N48" s="67" t="s">
        <v>27</v>
      </c>
      <c r="O48" s="1"/>
      <c r="P48" s="2"/>
      <c r="Q48" s="2"/>
      <c r="R48" s="2"/>
      <c r="S48" s="2"/>
      <c r="T48" s="3">
        <v>2721</v>
      </c>
      <c r="U48" s="3">
        <v>2721</v>
      </c>
      <c r="V48" s="3">
        <v>2721</v>
      </c>
      <c r="W48" s="3">
        <v>2721</v>
      </c>
      <c r="X48" s="3">
        <v>1533</v>
      </c>
      <c r="Y48" s="3"/>
      <c r="Z48" s="3"/>
      <c r="AA48" s="3"/>
      <c r="AB48" s="3"/>
      <c r="AC48" s="4"/>
    </row>
    <row r="49" spans="1:29" s="86" customFormat="1" ht="90" x14ac:dyDescent="0.25">
      <c r="A49" s="168">
        <v>141</v>
      </c>
      <c r="B49" s="78"/>
      <c r="C49" s="138" t="s">
        <v>157</v>
      </c>
      <c r="D49" s="83" t="s">
        <v>158</v>
      </c>
      <c r="E49" s="146" t="s">
        <v>74</v>
      </c>
      <c r="F49" s="146" t="s">
        <v>151</v>
      </c>
      <c r="G49" s="146" t="s">
        <v>105</v>
      </c>
      <c r="H49" s="52" t="s">
        <v>150</v>
      </c>
      <c r="I49" s="182" t="s">
        <v>149</v>
      </c>
      <c r="J49" s="183">
        <f t="shared" si="1"/>
        <v>13605</v>
      </c>
      <c r="K49" s="82"/>
      <c r="L49" s="84">
        <v>47574</v>
      </c>
      <c r="M49" s="84">
        <v>49309</v>
      </c>
      <c r="N49" s="67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>
        <v>2721</v>
      </c>
      <c r="Z49" s="3">
        <v>2721</v>
      </c>
      <c r="AA49" s="3">
        <v>2721</v>
      </c>
      <c r="AB49" s="3">
        <v>2721</v>
      </c>
      <c r="AC49" s="4">
        <v>2721</v>
      </c>
    </row>
    <row r="50" spans="1:29" s="86" customFormat="1" x14ac:dyDescent="0.25">
      <c r="A50" s="168"/>
      <c r="B50" s="78"/>
      <c r="C50" s="138"/>
      <c r="D50" s="83"/>
      <c r="E50" s="146"/>
      <c r="F50" s="146"/>
      <c r="G50" s="146"/>
      <c r="H50" s="52"/>
      <c r="I50" s="182"/>
      <c r="J50" s="183"/>
      <c r="K50" s="82"/>
      <c r="L50" s="84"/>
      <c r="M50" s="84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2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46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5" t="s">
        <v>3</v>
      </c>
      <c r="C53" s="71"/>
      <c r="D53" s="71"/>
      <c r="E53" s="71"/>
      <c r="F53" s="71"/>
      <c r="G53" s="71"/>
      <c r="H53" s="76"/>
      <c r="I53" s="181"/>
      <c r="J53" s="194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x14ac:dyDescent="0.25">
      <c r="A54" s="163"/>
      <c r="B54" s="59"/>
      <c r="C54" s="115"/>
      <c r="D54" s="60"/>
      <c r="E54" s="19"/>
      <c r="F54" s="19"/>
      <c r="G54" s="19"/>
      <c r="H54" s="65"/>
      <c r="I54" s="182"/>
      <c r="J54" s="183"/>
      <c r="K54" s="65"/>
      <c r="L54" s="66"/>
      <c r="M54" s="66"/>
      <c r="N54" s="6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7"/>
      <c r="B55" s="76" t="s">
        <v>47</v>
      </c>
      <c r="C55" s="71"/>
      <c r="D55" s="71"/>
      <c r="E55" s="71"/>
      <c r="F55" s="71"/>
      <c r="G55" s="71"/>
      <c r="H55" s="76"/>
      <c r="I55" s="181"/>
      <c r="J55" s="181"/>
      <c r="K55" s="76"/>
      <c r="L55" s="73"/>
      <c r="M55" s="73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93"/>
    </row>
    <row r="56" spans="1:29" s="114" customFormat="1" x14ac:dyDescent="0.25">
      <c r="A56" s="174"/>
      <c r="B56" s="116" t="s">
        <v>1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2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3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67"/>
      <c r="B62" s="76" t="s">
        <v>48</v>
      </c>
      <c r="C62" s="71"/>
      <c r="D62" s="71"/>
      <c r="E62" s="71"/>
      <c r="F62" s="71"/>
      <c r="G62" s="71"/>
      <c r="H62" s="76"/>
      <c r="I62" s="181"/>
      <c r="J62" s="181"/>
      <c r="K62" s="76"/>
      <c r="L62" s="73"/>
      <c r="M62" s="73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93"/>
    </row>
    <row r="63" spans="1:29" s="114" customFormat="1" x14ac:dyDescent="0.25">
      <c r="A63" s="174"/>
      <c r="B63" s="116" t="s">
        <v>1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2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s="86" customFormat="1" ht="75" x14ac:dyDescent="0.25">
      <c r="A66" s="168">
        <v>132</v>
      </c>
      <c r="B66" s="78"/>
      <c r="C66" s="79" t="s">
        <v>161</v>
      </c>
      <c r="D66" s="81" t="s">
        <v>162</v>
      </c>
      <c r="E66" s="146" t="s">
        <v>129</v>
      </c>
      <c r="F66" s="146" t="s">
        <v>163</v>
      </c>
      <c r="G66" s="147" t="s">
        <v>164</v>
      </c>
      <c r="H66" s="82"/>
      <c r="I66" s="182" t="s">
        <v>149</v>
      </c>
      <c r="J66" s="183">
        <f>SUM(O66:AC66)</f>
        <v>1500</v>
      </c>
      <c r="K66" s="82"/>
      <c r="L66" s="84">
        <v>47119</v>
      </c>
      <c r="M66" s="84">
        <v>47483</v>
      </c>
      <c r="N66" s="85" t="s">
        <v>27</v>
      </c>
      <c r="O66" s="1"/>
      <c r="P66" s="2"/>
      <c r="Q66" s="2"/>
      <c r="R66" s="2"/>
      <c r="S66" s="2"/>
      <c r="T66" s="3"/>
      <c r="U66" s="3"/>
      <c r="V66" s="3"/>
      <c r="W66" s="3"/>
      <c r="X66" s="3">
        <v>1500</v>
      </c>
      <c r="Y66" s="3"/>
      <c r="Z66" s="3"/>
      <c r="AA66" s="3"/>
      <c r="AB66" s="3"/>
      <c r="AC66" s="4"/>
    </row>
    <row r="67" spans="1:29" x14ac:dyDescent="0.25">
      <c r="A67" s="163"/>
      <c r="B67" s="59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4" customFormat="1" x14ac:dyDescent="0.25">
      <c r="A68" s="174"/>
      <c r="B68" s="116" t="s">
        <v>3</v>
      </c>
      <c r="C68" s="117"/>
      <c r="D68" s="117"/>
      <c r="E68" s="117"/>
      <c r="F68" s="117"/>
      <c r="G68" s="117"/>
      <c r="H68" s="118"/>
      <c r="I68" s="189"/>
      <c r="J68" s="189"/>
      <c r="K68" s="118"/>
      <c r="L68" s="119"/>
      <c r="M68" s="119"/>
      <c r="N68" s="122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21"/>
    </row>
    <row r="69" spans="1:29" ht="15.75" thickBot="1" x14ac:dyDescent="0.3">
      <c r="A69" s="163"/>
      <c r="B69" s="152"/>
      <c r="C69" s="60"/>
      <c r="D69" s="60"/>
      <c r="E69" s="60"/>
      <c r="F69" s="60"/>
      <c r="G69" s="60"/>
      <c r="H69" s="65"/>
      <c r="I69" s="182"/>
      <c r="J69" s="182"/>
      <c r="K69" s="65"/>
      <c r="L69" s="66"/>
      <c r="M69" s="66"/>
      <c r="N69" s="107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5" customFormat="1" ht="15.75" thickBot="1" x14ac:dyDescent="0.3">
      <c r="A70" s="153"/>
      <c r="B70" s="100" t="s">
        <v>0</v>
      </c>
      <c r="C70" s="100"/>
      <c r="D70" s="100"/>
      <c r="E70" s="100"/>
      <c r="F70" s="100"/>
      <c r="G70" s="100"/>
      <c r="H70" s="100"/>
      <c r="I70" s="186"/>
      <c r="J70" s="186">
        <f>SUM(J42:J69)</f>
        <v>166460</v>
      </c>
      <c r="K70" s="195">
        <f>SUM(C74)</f>
        <v>3798</v>
      </c>
      <c r="L70" s="100"/>
      <c r="M70" s="100"/>
      <c r="N70" s="154"/>
      <c r="O70" s="13">
        <f t="shared" ref="O70:AC70" si="2">SUM(O11:O69)</f>
        <v>3797.7</v>
      </c>
      <c r="P70" s="14">
        <f t="shared" si="2"/>
        <v>1069.6999999999998</v>
      </c>
      <c r="Q70" s="14">
        <f t="shared" si="2"/>
        <v>569.69999999999993</v>
      </c>
      <c r="R70" s="14">
        <f t="shared" si="2"/>
        <v>569.69999999999993</v>
      </c>
      <c r="S70" s="14">
        <f t="shared" si="2"/>
        <v>569.69999999999993</v>
      </c>
      <c r="T70" s="15">
        <f t="shared" si="2"/>
        <v>16811.7</v>
      </c>
      <c r="U70" s="15">
        <f t="shared" si="2"/>
        <v>16811.7</v>
      </c>
      <c r="V70" s="15">
        <f t="shared" si="2"/>
        <v>16811.7</v>
      </c>
      <c r="W70" s="15">
        <f t="shared" si="2"/>
        <v>16811.7</v>
      </c>
      <c r="X70" s="15">
        <f t="shared" si="2"/>
        <v>17123.7</v>
      </c>
      <c r="Y70" s="15">
        <f t="shared" si="2"/>
        <v>16811.7</v>
      </c>
      <c r="Z70" s="15">
        <f t="shared" si="2"/>
        <v>16811.7</v>
      </c>
      <c r="AA70" s="15">
        <f t="shared" si="2"/>
        <v>16811.7</v>
      </c>
      <c r="AB70" s="15">
        <f t="shared" si="2"/>
        <v>16811.7</v>
      </c>
      <c r="AC70" s="16">
        <f t="shared" si="2"/>
        <v>16811.7</v>
      </c>
    </row>
    <row r="71" spans="1:29" ht="15.75" x14ac:dyDescent="0.25">
      <c r="K71" s="156" t="s">
        <v>225</v>
      </c>
    </row>
    <row r="72" spans="1:29" s="57" customFormat="1" ht="15.75" x14ac:dyDescent="0.25">
      <c r="K72" s="158"/>
    </row>
    <row r="73" spans="1:29" s="57" customFormat="1" ht="60" x14ac:dyDescent="0.25">
      <c r="A73" s="5"/>
      <c r="B73" s="6" t="s">
        <v>267</v>
      </c>
      <c r="C73" s="6" t="s">
        <v>34</v>
      </c>
      <c r="D73" s="6" t="s">
        <v>268</v>
      </c>
      <c r="K73" s="158"/>
    </row>
    <row r="74" spans="1:29" s="57" customFormat="1" ht="15.75" x14ac:dyDescent="0.25">
      <c r="A74" s="7" t="s">
        <v>35</v>
      </c>
      <c r="B74" s="227">
        <f>SUM(O70)</f>
        <v>3797.7</v>
      </c>
      <c r="C74" s="8">
        <v>3798</v>
      </c>
      <c r="D74" s="228" t="s">
        <v>226</v>
      </c>
      <c r="K74" s="158"/>
    </row>
    <row r="75" spans="1:29" s="57" customFormat="1" ht="15.75" x14ac:dyDescent="0.25">
      <c r="A75" s="7" t="s">
        <v>36</v>
      </c>
      <c r="B75" s="227">
        <f>SUM(P70:S70)</f>
        <v>2778.7999999999993</v>
      </c>
      <c r="C75" s="8">
        <f>C74*4</f>
        <v>15192</v>
      </c>
      <c r="D75" s="228" t="s">
        <v>227</v>
      </c>
      <c r="K75" s="158"/>
    </row>
    <row r="76" spans="1:29" s="57" customFormat="1" ht="15.75" thickBot="1" x14ac:dyDescent="0.3">
      <c r="A76" s="9" t="s">
        <v>37</v>
      </c>
      <c r="B76" s="10">
        <f>SUM(T70:AC70)</f>
        <v>168429.00000000003</v>
      </c>
      <c r="C76" s="10">
        <f>C74*10</f>
        <v>37980</v>
      </c>
      <c r="D76" s="229" t="s">
        <v>228</v>
      </c>
    </row>
    <row r="77" spans="1:29" s="57" customFormat="1" x14ac:dyDescent="0.25">
      <c r="A77" s="11"/>
      <c r="B77" s="12"/>
      <c r="C77" s="12"/>
    </row>
    <row r="80" spans="1:29" x14ac:dyDescent="0.25">
      <c r="B80" s="160"/>
    </row>
    <row r="81" spans="2:2" x14ac:dyDescent="0.25">
      <c r="B81" s="161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6" spans="2:2" x14ac:dyDescent="0.25">
      <c r="B86" s="162"/>
    </row>
    <row r="94" spans="2:2" x14ac:dyDescent="0.25">
      <c r="B94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8" topLeftCell="A9" activePane="bottomLeft" state="frozen"/>
      <selection activeCell="A49" sqref="A49"/>
      <selection pane="bottomLeft" activeCell="A58" sqref="A58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195</v>
      </c>
      <c r="L3" s="253"/>
      <c r="M3" s="253"/>
      <c r="N3" s="253"/>
      <c r="O3" s="253"/>
      <c r="P3" s="253"/>
      <c r="Q3" s="253"/>
      <c r="R3" s="253" t="s">
        <v>215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196</v>
      </c>
      <c r="J12" s="183">
        <f t="shared" ref="J12" si="0">SUM(O12:AC12)</f>
        <v>4169.2499999999991</v>
      </c>
      <c r="K12" s="65"/>
      <c r="L12" s="201">
        <v>43831</v>
      </c>
      <c r="M12" s="201">
        <v>49309</v>
      </c>
      <c r="N12" s="67"/>
      <c r="O12" s="1">
        <f>0.15*$K$66</f>
        <v>277.95</v>
      </c>
      <c r="P12" s="2">
        <f>0.15*$K$66</f>
        <v>277.95</v>
      </c>
      <c r="Q12" s="2">
        <f t="shared" ref="Q12:S12" si="1">0.15*$K$66</f>
        <v>277.95</v>
      </c>
      <c r="R12" s="2">
        <f t="shared" si="1"/>
        <v>277.95</v>
      </c>
      <c r="S12" s="2">
        <f t="shared" si="1"/>
        <v>277.95</v>
      </c>
      <c r="T12" s="3">
        <f>0.15*$K$66</f>
        <v>277.95</v>
      </c>
      <c r="U12" s="3">
        <f t="shared" ref="U12:AC12" si="2">0.15*$K$66</f>
        <v>277.95</v>
      </c>
      <c r="V12" s="3">
        <f t="shared" si="2"/>
        <v>277.95</v>
      </c>
      <c r="W12" s="3">
        <f t="shared" si="2"/>
        <v>277.95</v>
      </c>
      <c r="X12" s="3">
        <f t="shared" si="2"/>
        <v>277.95</v>
      </c>
      <c r="Y12" s="3">
        <f t="shared" si="2"/>
        <v>277.95</v>
      </c>
      <c r="Z12" s="3">
        <f t="shared" si="2"/>
        <v>277.95</v>
      </c>
      <c r="AA12" s="3">
        <f t="shared" si="2"/>
        <v>277.95</v>
      </c>
      <c r="AB12" s="3">
        <f t="shared" si="2"/>
        <v>277.95</v>
      </c>
      <c r="AC12" s="4">
        <f t="shared" si="2"/>
        <v>277.95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4169.2499999999991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42</v>
      </c>
      <c r="B44" s="78"/>
      <c r="C44" s="138" t="s">
        <v>197</v>
      </c>
      <c r="D44" s="213" t="s">
        <v>230</v>
      </c>
      <c r="E44" s="146" t="s">
        <v>74</v>
      </c>
      <c r="F44" s="146" t="s">
        <v>151</v>
      </c>
      <c r="G44" s="146" t="s">
        <v>105</v>
      </c>
      <c r="H44" s="52" t="s">
        <v>150</v>
      </c>
      <c r="I44" s="182" t="s">
        <v>196</v>
      </c>
      <c r="J44" s="183">
        <f t="shared" ref="J44" si="3">SUM(O44:AC44)</f>
        <v>1575</v>
      </c>
      <c r="K44" s="82"/>
      <c r="L44" s="84">
        <v>43831</v>
      </c>
      <c r="M44" s="84">
        <v>44196</v>
      </c>
      <c r="N44" s="67" t="s">
        <v>25</v>
      </c>
      <c r="O44" s="1">
        <v>1575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x14ac:dyDescent="0.25">
      <c r="A45" s="168"/>
      <c r="B45" s="78"/>
      <c r="C45" s="138"/>
      <c r="D45" s="83"/>
      <c r="E45" s="146"/>
      <c r="F45" s="146"/>
      <c r="G45" s="146"/>
      <c r="H45" s="52"/>
      <c r="I45" s="182"/>
      <c r="J45" s="183"/>
      <c r="K45" s="82"/>
      <c r="L45" s="84"/>
      <c r="M45" s="84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46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s="86" customFormat="1" ht="105" x14ac:dyDescent="0.25">
      <c r="A54" s="220">
        <v>88</v>
      </c>
      <c r="B54" s="78"/>
      <c r="C54" s="79" t="s">
        <v>198</v>
      </c>
      <c r="D54" s="81" t="s">
        <v>258</v>
      </c>
      <c r="E54" s="146" t="s">
        <v>93</v>
      </c>
      <c r="F54" s="146" t="s">
        <v>159</v>
      </c>
      <c r="G54" s="146" t="s">
        <v>160</v>
      </c>
      <c r="H54" s="82"/>
      <c r="I54" s="182" t="s">
        <v>221</v>
      </c>
      <c r="J54" s="183">
        <f t="shared" ref="J54" si="4">SUM(O54:AC54)</f>
        <v>2213</v>
      </c>
      <c r="K54" s="82"/>
      <c r="L54" s="84">
        <v>44927</v>
      </c>
      <c r="M54" s="84">
        <v>45657</v>
      </c>
      <c r="N54" s="85" t="s">
        <v>26</v>
      </c>
      <c r="O54" s="1"/>
      <c r="P54" s="2"/>
      <c r="Q54" s="2"/>
      <c r="R54" s="2">
        <v>1080</v>
      </c>
      <c r="S54" s="2">
        <v>1133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s="86" customFormat="1" ht="120" x14ac:dyDescent="0.25">
      <c r="A57" s="245">
        <v>89</v>
      </c>
      <c r="B57" s="78"/>
      <c r="C57" s="79" t="s">
        <v>198</v>
      </c>
      <c r="D57" s="81" t="s">
        <v>262</v>
      </c>
      <c r="E57" s="151" t="s">
        <v>81</v>
      </c>
      <c r="F57" s="146" t="s">
        <v>199</v>
      </c>
      <c r="G57" s="199" t="s">
        <v>110</v>
      </c>
      <c r="H57" s="82"/>
      <c r="I57" s="182" t="s">
        <v>221</v>
      </c>
      <c r="J57" s="183">
        <f t="shared" ref="J57" si="5">SUM(O57:AC57)</f>
        <v>1824</v>
      </c>
      <c r="K57" s="82"/>
      <c r="L57" s="84">
        <v>44927</v>
      </c>
      <c r="M57" s="84">
        <v>45657</v>
      </c>
      <c r="N57" s="85" t="s">
        <v>26</v>
      </c>
      <c r="O57" s="1"/>
      <c r="P57" s="2"/>
      <c r="Q57" s="2"/>
      <c r="R57" s="2">
        <v>1452</v>
      </c>
      <c r="S57" s="2">
        <v>372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5612</v>
      </c>
      <c r="K66" s="195">
        <f>SUM(C70)</f>
        <v>1853</v>
      </c>
      <c r="L66" s="100"/>
      <c r="M66" s="100"/>
      <c r="N66" s="154"/>
      <c r="O66" s="13">
        <f t="shared" ref="O66:AC66" si="6">SUM(O11:O65)</f>
        <v>1852.95</v>
      </c>
      <c r="P66" s="14">
        <f t="shared" si="6"/>
        <v>277.95</v>
      </c>
      <c r="Q66" s="14">
        <f t="shared" si="6"/>
        <v>277.95</v>
      </c>
      <c r="R66" s="14">
        <f t="shared" si="6"/>
        <v>2809.95</v>
      </c>
      <c r="S66" s="14">
        <f t="shared" si="6"/>
        <v>1782.95</v>
      </c>
      <c r="T66" s="15">
        <f t="shared" si="6"/>
        <v>277.95</v>
      </c>
      <c r="U66" s="15">
        <f t="shared" si="6"/>
        <v>277.95</v>
      </c>
      <c r="V66" s="15">
        <f t="shared" si="6"/>
        <v>277.95</v>
      </c>
      <c r="W66" s="15">
        <f t="shared" si="6"/>
        <v>277.95</v>
      </c>
      <c r="X66" s="15">
        <f t="shared" si="6"/>
        <v>277.95</v>
      </c>
      <c r="Y66" s="15">
        <f t="shared" si="6"/>
        <v>277.95</v>
      </c>
      <c r="Z66" s="15">
        <f t="shared" si="6"/>
        <v>277.95</v>
      </c>
      <c r="AA66" s="15">
        <f t="shared" si="6"/>
        <v>277.95</v>
      </c>
      <c r="AB66" s="15">
        <f t="shared" si="6"/>
        <v>277.95</v>
      </c>
      <c r="AC66" s="16">
        <f t="shared" si="6"/>
        <v>277.95</v>
      </c>
    </row>
    <row r="67" spans="1:29" ht="15.75" x14ac:dyDescent="0.25"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1852.95</v>
      </c>
      <c r="C70" s="8">
        <v>1853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5148.8</v>
      </c>
      <c r="C71" s="8">
        <f>C70*4</f>
        <v>7412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2779.4999999999995</v>
      </c>
      <c r="C72" s="10">
        <f>C70*10</f>
        <v>18530</v>
      </c>
      <c r="D72" s="229" t="s">
        <v>228</v>
      </c>
    </row>
    <row r="73" spans="1:29" s="57" customFormat="1" x14ac:dyDescent="0.25">
      <c r="A73" s="11"/>
      <c r="B73" s="12"/>
      <c r="C73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73" zoomScaleNormal="73" workbookViewId="0">
      <pane ySplit="7" topLeftCell="A8" activePane="bottomLeft" state="frozen"/>
      <selection activeCell="A49" sqref="A49"/>
      <selection pane="bottomLeft" activeCell="A45" sqref="A45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54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55</v>
      </c>
      <c r="J12" s="183">
        <f t="shared" ref="J12" si="0">SUM(O12:AC12)</f>
        <v>9760.5</v>
      </c>
      <c r="K12" s="65"/>
      <c r="L12" s="201">
        <v>43831</v>
      </c>
      <c r="M12" s="201">
        <v>49309</v>
      </c>
      <c r="N12" s="67"/>
      <c r="O12" s="1">
        <f t="shared" ref="O12:AC12" si="1">0.15*$K$64</f>
        <v>650.69999999999993</v>
      </c>
      <c r="P12" s="2">
        <f t="shared" si="1"/>
        <v>650.69999999999993</v>
      </c>
      <c r="Q12" s="2">
        <f t="shared" si="1"/>
        <v>650.69999999999993</v>
      </c>
      <c r="R12" s="2">
        <f t="shared" si="1"/>
        <v>650.69999999999993</v>
      </c>
      <c r="S12" s="2">
        <f t="shared" si="1"/>
        <v>650.69999999999993</v>
      </c>
      <c r="T12" s="3">
        <f t="shared" si="1"/>
        <v>650.69999999999993</v>
      </c>
      <c r="U12" s="3">
        <f t="shared" si="1"/>
        <v>650.69999999999993</v>
      </c>
      <c r="V12" s="3">
        <f t="shared" si="1"/>
        <v>650.69999999999993</v>
      </c>
      <c r="W12" s="3">
        <f t="shared" si="1"/>
        <v>650.69999999999993</v>
      </c>
      <c r="X12" s="3">
        <f t="shared" si="1"/>
        <v>650.69999999999993</v>
      </c>
      <c r="Y12" s="3">
        <f t="shared" si="1"/>
        <v>650.69999999999993</v>
      </c>
      <c r="Z12" s="3">
        <f t="shared" si="1"/>
        <v>650.69999999999993</v>
      </c>
      <c r="AA12" s="3">
        <f t="shared" si="1"/>
        <v>650.69999999999993</v>
      </c>
      <c r="AB12" s="3">
        <f t="shared" si="1"/>
        <v>650.69999999999993</v>
      </c>
      <c r="AC12" s="4">
        <f t="shared" si="1"/>
        <v>650.69999999999993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9760.5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43</v>
      </c>
      <c r="B44" s="59"/>
      <c r="C44" s="138" t="s">
        <v>55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55</v>
      </c>
      <c r="J44" s="183">
        <f>SUM(O44:AC44)</f>
        <v>3687</v>
      </c>
      <c r="K44" s="65"/>
      <c r="L44" s="113">
        <v>43831</v>
      </c>
      <c r="M44" s="84">
        <v>44196</v>
      </c>
      <c r="N44" s="142" t="s">
        <v>25</v>
      </c>
      <c r="O44" s="47">
        <v>3687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3687</v>
      </c>
      <c r="K64" s="195">
        <f>SUM(C68)</f>
        <v>4338</v>
      </c>
      <c r="L64" s="100"/>
      <c r="M64" s="100"/>
      <c r="N64" s="154"/>
      <c r="O64" s="13">
        <f t="shared" ref="O64:AC64" si="2">SUM(O12:O63)</f>
        <v>4337.7</v>
      </c>
      <c r="P64" s="14">
        <f t="shared" si="2"/>
        <v>650.69999999999993</v>
      </c>
      <c r="Q64" s="14">
        <f t="shared" si="2"/>
        <v>650.69999999999993</v>
      </c>
      <c r="R64" s="14">
        <f t="shared" si="2"/>
        <v>650.69999999999993</v>
      </c>
      <c r="S64" s="14">
        <f t="shared" si="2"/>
        <v>650.69999999999993</v>
      </c>
      <c r="T64" s="15">
        <f t="shared" si="2"/>
        <v>650.69999999999993</v>
      </c>
      <c r="U64" s="15">
        <f t="shared" si="2"/>
        <v>650.69999999999993</v>
      </c>
      <c r="V64" s="15">
        <f t="shared" si="2"/>
        <v>650.69999999999993</v>
      </c>
      <c r="W64" s="15">
        <f t="shared" si="2"/>
        <v>650.69999999999993</v>
      </c>
      <c r="X64" s="15">
        <f t="shared" si="2"/>
        <v>650.69999999999993</v>
      </c>
      <c r="Y64" s="15">
        <f t="shared" si="2"/>
        <v>650.69999999999993</v>
      </c>
      <c r="Z64" s="15">
        <f t="shared" si="2"/>
        <v>650.69999999999993</v>
      </c>
      <c r="AA64" s="15">
        <f t="shared" si="2"/>
        <v>650.69999999999993</v>
      </c>
      <c r="AB64" s="15">
        <f t="shared" si="2"/>
        <v>650.69999999999993</v>
      </c>
      <c r="AC64" s="16">
        <f t="shared" si="2"/>
        <v>650.69999999999993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267</v>
      </c>
      <c r="C67" s="6" t="s">
        <v>34</v>
      </c>
      <c r="D67" s="6" t="s">
        <v>268</v>
      </c>
      <c r="K67" s="158"/>
    </row>
    <row r="68" spans="1:11" s="57" customFormat="1" ht="15.75" x14ac:dyDescent="0.25">
      <c r="A68" s="7" t="s">
        <v>35</v>
      </c>
      <c r="B68" s="227">
        <f>SUM(O64)</f>
        <v>4337.7</v>
      </c>
      <c r="C68" s="8">
        <v>4338</v>
      </c>
      <c r="D68" s="228" t="s">
        <v>226</v>
      </c>
      <c r="K68" s="158"/>
    </row>
    <row r="69" spans="1:11" s="57" customFormat="1" ht="15.75" x14ac:dyDescent="0.25">
      <c r="A69" s="7" t="s">
        <v>36</v>
      </c>
      <c r="B69" s="227">
        <f>SUM(P64:S64)</f>
        <v>2602.7999999999997</v>
      </c>
      <c r="C69" s="8">
        <f>C68*4</f>
        <v>17352</v>
      </c>
      <c r="D69" s="228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6506.9999999999991</v>
      </c>
      <c r="C70" s="10">
        <f>C68*10</f>
        <v>43380</v>
      </c>
      <c r="D70" s="229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8" activePane="bottomLeft" state="frozen"/>
      <selection activeCell="A49" sqref="A49"/>
      <selection pane="bottomLeft" activeCell="A45" sqref="A45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165</v>
      </c>
      <c r="L3" s="253"/>
      <c r="M3" s="253"/>
      <c r="N3" s="253"/>
      <c r="O3" s="253"/>
      <c r="P3" s="253"/>
      <c r="Q3" s="253"/>
      <c r="R3" s="253" t="s">
        <v>177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166</v>
      </c>
      <c r="J12" s="183">
        <f t="shared" ref="J12" si="0">SUM(O12:AC12)</f>
        <v>3721.4999999999991</v>
      </c>
      <c r="K12" s="65"/>
      <c r="L12" s="201">
        <v>43831</v>
      </c>
      <c r="M12" s="201">
        <v>49309</v>
      </c>
      <c r="N12" s="67"/>
      <c r="O12" s="1">
        <f t="shared" ref="O12:AC12" si="1">0.15*$K$64</f>
        <v>248.1</v>
      </c>
      <c r="P12" s="2">
        <f t="shared" si="1"/>
        <v>248.1</v>
      </c>
      <c r="Q12" s="2">
        <f t="shared" si="1"/>
        <v>248.1</v>
      </c>
      <c r="R12" s="2">
        <f t="shared" si="1"/>
        <v>248.1</v>
      </c>
      <c r="S12" s="2">
        <f t="shared" si="1"/>
        <v>248.1</v>
      </c>
      <c r="T12" s="3">
        <f t="shared" si="1"/>
        <v>248.1</v>
      </c>
      <c r="U12" s="3">
        <f t="shared" si="1"/>
        <v>248.1</v>
      </c>
      <c r="V12" s="3">
        <f t="shared" si="1"/>
        <v>248.1</v>
      </c>
      <c r="W12" s="3">
        <f t="shared" si="1"/>
        <v>248.1</v>
      </c>
      <c r="X12" s="3">
        <f t="shared" si="1"/>
        <v>248.1</v>
      </c>
      <c r="Y12" s="3">
        <f t="shared" si="1"/>
        <v>248.1</v>
      </c>
      <c r="Z12" s="3">
        <f t="shared" si="1"/>
        <v>248.1</v>
      </c>
      <c r="AA12" s="3">
        <f t="shared" si="1"/>
        <v>248.1</v>
      </c>
      <c r="AB12" s="3">
        <f t="shared" si="1"/>
        <v>248.1</v>
      </c>
      <c r="AC12" s="4">
        <f t="shared" si="1"/>
        <v>248.1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3721.4999999999991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44</v>
      </c>
      <c r="B44" s="78"/>
      <c r="C44" s="138" t="s">
        <v>166</v>
      </c>
      <c r="D44" s="213" t="s">
        <v>230</v>
      </c>
      <c r="E44" s="146" t="s">
        <v>74</v>
      </c>
      <c r="F44" s="146" t="s">
        <v>104</v>
      </c>
      <c r="G44" s="146" t="s">
        <v>105</v>
      </c>
      <c r="H44" s="52"/>
      <c r="I44" s="182" t="s">
        <v>166</v>
      </c>
      <c r="J44" s="183">
        <f>SUM(O44:AC44)</f>
        <v>1406</v>
      </c>
      <c r="K44" s="82"/>
      <c r="L44" s="84">
        <v>43922</v>
      </c>
      <c r="M44" s="84">
        <v>44196</v>
      </c>
      <c r="N44" s="67" t="s">
        <v>25</v>
      </c>
      <c r="O44" s="1">
        <v>1406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1406</v>
      </c>
      <c r="K64" s="195">
        <f>SUM(C68)</f>
        <v>1654</v>
      </c>
      <c r="L64" s="100"/>
      <c r="M64" s="100"/>
      <c r="N64" s="154"/>
      <c r="O64" s="13">
        <f t="shared" ref="O64:AC64" si="2">SUM(O12:O63)</f>
        <v>1654.1</v>
      </c>
      <c r="P64" s="14">
        <f t="shared" si="2"/>
        <v>248.1</v>
      </c>
      <c r="Q64" s="14">
        <f t="shared" si="2"/>
        <v>248.1</v>
      </c>
      <c r="R64" s="14">
        <f t="shared" si="2"/>
        <v>248.1</v>
      </c>
      <c r="S64" s="14">
        <f t="shared" si="2"/>
        <v>248.1</v>
      </c>
      <c r="T64" s="15">
        <f t="shared" si="2"/>
        <v>248.1</v>
      </c>
      <c r="U64" s="15">
        <f t="shared" si="2"/>
        <v>248.1</v>
      </c>
      <c r="V64" s="15">
        <f t="shared" si="2"/>
        <v>248.1</v>
      </c>
      <c r="W64" s="15">
        <f t="shared" si="2"/>
        <v>248.1</v>
      </c>
      <c r="X64" s="15">
        <f t="shared" si="2"/>
        <v>248.1</v>
      </c>
      <c r="Y64" s="15">
        <f t="shared" si="2"/>
        <v>248.1</v>
      </c>
      <c r="Z64" s="15">
        <f t="shared" si="2"/>
        <v>248.1</v>
      </c>
      <c r="AA64" s="15">
        <f t="shared" si="2"/>
        <v>248.1</v>
      </c>
      <c r="AB64" s="15">
        <f t="shared" si="2"/>
        <v>248.1</v>
      </c>
      <c r="AC64" s="16">
        <f t="shared" si="2"/>
        <v>248.1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267</v>
      </c>
      <c r="C67" s="6" t="s">
        <v>34</v>
      </c>
      <c r="D67" s="6" t="s">
        <v>268</v>
      </c>
      <c r="K67" s="158"/>
    </row>
    <row r="68" spans="1:11" s="57" customFormat="1" ht="15.75" x14ac:dyDescent="0.25">
      <c r="A68" s="7" t="s">
        <v>35</v>
      </c>
      <c r="B68" s="227">
        <f>SUM(O64)</f>
        <v>1654.1</v>
      </c>
      <c r="C68" s="8">
        <v>1654</v>
      </c>
      <c r="D68" s="228" t="s">
        <v>226</v>
      </c>
      <c r="K68" s="158"/>
    </row>
    <row r="69" spans="1:11" s="57" customFormat="1" ht="15.75" x14ac:dyDescent="0.25">
      <c r="A69" s="7" t="s">
        <v>36</v>
      </c>
      <c r="B69" s="227">
        <f>SUM(P64:S64)</f>
        <v>992.4</v>
      </c>
      <c r="C69" s="8">
        <f>C68*4</f>
        <v>6616</v>
      </c>
      <c r="D69" s="228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2480.9999999999995</v>
      </c>
      <c r="C70" s="10">
        <f>C68*10</f>
        <v>16540</v>
      </c>
      <c r="D70" s="229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8" activePane="bottomLeft" state="frozen"/>
      <selection activeCell="A49" sqref="A49"/>
      <selection pane="bottomLeft" activeCell="A62" sqref="A62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8554687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56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216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57</v>
      </c>
      <c r="J12" s="183">
        <f t="shared" ref="J12" si="0">SUM(O12:AC12)</f>
        <v>771.75000000000023</v>
      </c>
      <c r="K12" s="65"/>
      <c r="L12" s="201">
        <v>43831</v>
      </c>
      <c r="M12" s="201">
        <v>49309</v>
      </c>
      <c r="N12" s="67"/>
      <c r="O12" s="1">
        <f>0.15*$C$70</f>
        <v>51.449999999999996</v>
      </c>
      <c r="P12" s="2">
        <f t="shared" ref="P12:AC12" si="1">0.15*$K$66</f>
        <v>51.449999999999996</v>
      </c>
      <c r="Q12" s="2">
        <f t="shared" si="1"/>
        <v>51.449999999999996</v>
      </c>
      <c r="R12" s="2">
        <f t="shared" si="1"/>
        <v>51.449999999999996</v>
      </c>
      <c r="S12" s="2">
        <f t="shared" si="1"/>
        <v>51.449999999999996</v>
      </c>
      <c r="T12" s="3">
        <f t="shared" si="1"/>
        <v>51.449999999999996</v>
      </c>
      <c r="U12" s="3">
        <f t="shared" si="1"/>
        <v>51.449999999999996</v>
      </c>
      <c r="V12" s="3">
        <f t="shared" si="1"/>
        <v>51.449999999999996</v>
      </c>
      <c r="W12" s="3">
        <f t="shared" si="1"/>
        <v>51.449999999999996</v>
      </c>
      <c r="X12" s="3">
        <f t="shared" si="1"/>
        <v>51.449999999999996</v>
      </c>
      <c r="Y12" s="3">
        <f t="shared" si="1"/>
        <v>51.449999999999996</v>
      </c>
      <c r="Z12" s="3">
        <f t="shared" si="1"/>
        <v>51.449999999999996</v>
      </c>
      <c r="AA12" s="3">
        <f t="shared" si="1"/>
        <v>51.449999999999996</v>
      </c>
      <c r="AB12" s="3">
        <f t="shared" si="1"/>
        <v>51.449999999999996</v>
      </c>
      <c r="AC12" s="4">
        <f t="shared" si="1"/>
        <v>51.449999999999996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771.75000000000023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ht="120" x14ac:dyDescent="0.25">
      <c r="A55" s="168">
        <v>38</v>
      </c>
      <c r="B55" s="59"/>
      <c r="C55" s="79" t="s">
        <v>231</v>
      </c>
      <c r="D55" s="96" t="s">
        <v>232</v>
      </c>
      <c r="E55" s="19" t="s">
        <v>81</v>
      </c>
      <c r="F55" s="19" t="s">
        <v>90</v>
      </c>
      <c r="G55" s="19" t="s">
        <v>91</v>
      </c>
      <c r="H55" s="82"/>
      <c r="I55" s="182" t="s">
        <v>222</v>
      </c>
      <c r="J55" s="183">
        <f t="shared" ref="J55" si="2">SUM(O55:AC55)</f>
        <v>128</v>
      </c>
      <c r="K55" s="82"/>
      <c r="L55" s="84">
        <v>43922</v>
      </c>
      <c r="M55" s="84">
        <v>44196</v>
      </c>
      <c r="N55" s="85" t="s">
        <v>25</v>
      </c>
      <c r="O55" s="1">
        <v>128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120" x14ac:dyDescent="0.25">
      <c r="A61" s="168">
        <v>131</v>
      </c>
      <c r="B61" s="78"/>
      <c r="C61" s="79" t="s">
        <v>142</v>
      </c>
      <c r="D61" s="81" t="s">
        <v>143</v>
      </c>
      <c r="E61" s="19" t="s">
        <v>113</v>
      </c>
      <c r="F61" s="80" t="s">
        <v>114</v>
      </c>
      <c r="G61" s="81" t="s">
        <v>115</v>
      </c>
      <c r="H61" s="82"/>
      <c r="I61" s="182" t="s">
        <v>222</v>
      </c>
      <c r="J61" s="183">
        <f t="shared" ref="J61" si="3">SUM(O61:AC61)</f>
        <v>697</v>
      </c>
      <c r="K61" s="82"/>
      <c r="L61" s="84">
        <v>47119</v>
      </c>
      <c r="M61" s="84">
        <v>47483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697</v>
      </c>
      <c r="Y61" s="3"/>
      <c r="Z61" s="3"/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19">
        <v>39</v>
      </c>
      <c r="B64" s="78"/>
      <c r="C64" s="79" t="s">
        <v>249</v>
      </c>
      <c r="D64" s="96" t="s">
        <v>232</v>
      </c>
      <c r="E64" s="19" t="s">
        <v>81</v>
      </c>
      <c r="F64" s="19" t="s">
        <v>90</v>
      </c>
      <c r="G64" s="19" t="s">
        <v>91</v>
      </c>
      <c r="H64" s="82"/>
      <c r="I64" s="182" t="s">
        <v>222</v>
      </c>
      <c r="J64" s="183">
        <f t="shared" ref="J64" si="4">SUM(O64:AC64)</f>
        <v>128</v>
      </c>
      <c r="K64" s="82"/>
      <c r="L64" s="84">
        <v>43922</v>
      </c>
      <c r="M64" s="84">
        <v>44196</v>
      </c>
      <c r="N64" s="85" t="s">
        <v>25</v>
      </c>
      <c r="O64" s="1">
        <v>128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953</v>
      </c>
      <c r="K66" s="195">
        <f>SUM(C70)</f>
        <v>343</v>
      </c>
      <c r="L66" s="100"/>
      <c r="M66" s="100"/>
      <c r="N66" s="154"/>
      <c r="O66" s="13">
        <f t="shared" ref="O66:AC66" si="5">SUM(O12:O65)</f>
        <v>307.45</v>
      </c>
      <c r="P66" s="14">
        <f t="shared" si="5"/>
        <v>51.449999999999996</v>
      </c>
      <c r="Q66" s="14">
        <f t="shared" si="5"/>
        <v>51.449999999999996</v>
      </c>
      <c r="R66" s="14">
        <f t="shared" si="5"/>
        <v>51.449999999999996</v>
      </c>
      <c r="S66" s="14">
        <f t="shared" si="5"/>
        <v>51.449999999999996</v>
      </c>
      <c r="T66" s="15">
        <f t="shared" si="5"/>
        <v>51.449999999999996</v>
      </c>
      <c r="U66" s="15">
        <f t="shared" si="5"/>
        <v>51.449999999999996</v>
      </c>
      <c r="V66" s="15">
        <f t="shared" si="5"/>
        <v>51.449999999999996</v>
      </c>
      <c r="W66" s="15">
        <f t="shared" si="5"/>
        <v>51.449999999999996</v>
      </c>
      <c r="X66" s="15">
        <f t="shared" si="5"/>
        <v>748.45</v>
      </c>
      <c r="Y66" s="15">
        <f t="shared" si="5"/>
        <v>51.449999999999996</v>
      </c>
      <c r="Z66" s="15">
        <f t="shared" si="5"/>
        <v>51.449999999999996</v>
      </c>
      <c r="AA66" s="15">
        <f t="shared" si="5"/>
        <v>51.449999999999996</v>
      </c>
      <c r="AB66" s="15">
        <f t="shared" si="5"/>
        <v>51.449999999999996</v>
      </c>
      <c r="AC66" s="16">
        <f t="shared" si="5"/>
        <v>51.449999999999996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307.45</v>
      </c>
      <c r="C70" s="8">
        <v>343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205.79999999999998</v>
      </c>
      <c r="C71" s="8">
        <f>C70*4</f>
        <v>1372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1211.5000000000002</v>
      </c>
      <c r="C72" s="10">
        <f>C70*10</f>
        <v>3430</v>
      </c>
      <c r="D72" s="229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8" activePane="bottomLeft" state="frozen"/>
      <selection activeCell="A49" sqref="A49"/>
      <selection pane="bottomLeft" activeCell="B44" sqref="B44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58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59</v>
      </c>
      <c r="J12" s="183">
        <f t="shared" ref="J12" si="0">SUM(O12:AC12)</f>
        <v>2481.75</v>
      </c>
      <c r="K12" s="65"/>
      <c r="L12" s="201">
        <v>43831</v>
      </c>
      <c r="M12" s="201">
        <v>49309</v>
      </c>
      <c r="N12" s="67"/>
      <c r="O12" s="1">
        <f t="shared" ref="O12:AC12" si="1">0.15*$K$64</f>
        <v>165.45</v>
      </c>
      <c r="P12" s="2">
        <f t="shared" si="1"/>
        <v>165.45</v>
      </c>
      <c r="Q12" s="2">
        <f t="shared" si="1"/>
        <v>165.45</v>
      </c>
      <c r="R12" s="2">
        <f t="shared" si="1"/>
        <v>165.45</v>
      </c>
      <c r="S12" s="2">
        <f t="shared" si="1"/>
        <v>165.45</v>
      </c>
      <c r="T12" s="3">
        <f t="shared" si="1"/>
        <v>165.45</v>
      </c>
      <c r="U12" s="3">
        <f t="shared" si="1"/>
        <v>165.45</v>
      </c>
      <c r="V12" s="3">
        <f t="shared" si="1"/>
        <v>165.45</v>
      </c>
      <c r="W12" s="3">
        <f t="shared" si="1"/>
        <v>165.45</v>
      </c>
      <c r="X12" s="3">
        <f t="shared" si="1"/>
        <v>165.45</v>
      </c>
      <c r="Y12" s="3">
        <f t="shared" si="1"/>
        <v>165.45</v>
      </c>
      <c r="Z12" s="3">
        <f t="shared" si="1"/>
        <v>165.45</v>
      </c>
      <c r="AA12" s="3">
        <f t="shared" si="1"/>
        <v>165.45</v>
      </c>
      <c r="AB12" s="3">
        <f t="shared" si="1"/>
        <v>165.45</v>
      </c>
      <c r="AC12" s="4">
        <f t="shared" si="1"/>
        <v>165.45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2481.75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ht="90" x14ac:dyDescent="0.25">
      <c r="A44" s="168">
        <v>45</v>
      </c>
      <c r="B44" s="59"/>
      <c r="C44" s="138" t="s">
        <v>59</v>
      </c>
      <c r="D44" s="83" t="s">
        <v>230</v>
      </c>
      <c r="E44" s="43" t="s">
        <v>74</v>
      </c>
      <c r="F44" s="43" t="s">
        <v>80</v>
      </c>
      <c r="G44" s="43" t="s">
        <v>76</v>
      </c>
      <c r="H44" s="112"/>
      <c r="I44" s="182" t="s">
        <v>59</v>
      </c>
      <c r="J44" s="183">
        <f t="shared" ref="J44" si="2">SUM(O44:AC44)</f>
        <v>938</v>
      </c>
      <c r="K44" s="65"/>
      <c r="L44" s="113">
        <v>43831</v>
      </c>
      <c r="M44" s="84">
        <v>44196</v>
      </c>
      <c r="N44" s="142" t="s">
        <v>25</v>
      </c>
      <c r="O44" s="47">
        <v>938</v>
      </c>
      <c r="P44" s="34"/>
      <c r="Q44" s="143"/>
      <c r="R44" s="143"/>
      <c r="S44" s="143"/>
      <c r="T44" s="144"/>
      <c r="U44" s="144"/>
      <c r="V44" s="144"/>
      <c r="W44" s="144"/>
      <c r="X44" s="144"/>
      <c r="Y44" s="144"/>
      <c r="Z44" s="144"/>
      <c r="AA44" s="144"/>
      <c r="AB44" s="144"/>
      <c r="AC44" s="145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938</v>
      </c>
      <c r="K64" s="100">
        <f>SUM(C68)</f>
        <v>1103</v>
      </c>
      <c r="L64" s="100"/>
      <c r="M64" s="100"/>
      <c r="N64" s="154"/>
      <c r="O64" s="13">
        <f t="shared" ref="O64:AC64" si="3">SUM(O12:O63)</f>
        <v>1103.45</v>
      </c>
      <c r="P64" s="14">
        <f t="shared" si="3"/>
        <v>165.45</v>
      </c>
      <c r="Q64" s="14">
        <f t="shared" si="3"/>
        <v>165.45</v>
      </c>
      <c r="R64" s="14">
        <f t="shared" si="3"/>
        <v>165.45</v>
      </c>
      <c r="S64" s="14">
        <f t="shared" si="3"/>
        <v>165.45</v>
      </c>
      <c r="T64" s="15">
        <f t="shared" si="3"/>
        <v>165.45</v>
      </c>
      <c r="U64" s="15">
        <f t="shared" si="3"/>
        <v>165.45</v>
      </c>
      <c r="V64" s="15">
        <f t="shared" si="3"/>
        <v>165.45</v>
      </c>
      <c r="W64" s="15">
        <f t="shared" si="3"/>
        <v>165.45</v>
      </c>
      <c r="X64" s="15">
        <f t="shared" si="3"/>
        <v>165.45</v>
      </c>
      <c r="Y64" s="15">
        <f t="shared" si="3"/>
        <v>165.45</v>
      </c>
      <c r="Z64" s="15">
        <f t="shared" si="3"/>
        <v>165.45</v>
      </c>
      <c r="AA64" s="15">
        <f t="shared" si="3"/>
        <v>165.45</v>
      </c>
      <c r="AB64" s="15">
        <f t="shared" si="3"/>
        <v>165.45</v>
      </c>
      <c r="AC64" s="16">
        <f t="shared" si="3"/>
        <v>165.45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267</v>
      </c>
      <c r="C67" s="6" t="s">
        <v>34</v>
      </c>
      <c r="D67" s="6" t="s">
        <v>268</v>
      </c>
      <c r="K67" s="158"/>
    </row>
    <row r="68" spans="1:11" s="57" customFormat="1" ht="15.75" x14ac:dyDescent="0.25">
      <c r="A68" s="7" t="s">
        <v>35</v>
      </c>
      <c r="B68" s="227">
        <f>SUM(O64)</f>
        <v>1103.45</v>
      </c>
      <c r="C68" s="8">
        <v>1103</v>
      </c>
      <c r="D68" s="228" t="s">
        <v>226</v>
      </c>
      <c r="K68" s="158"/>
    </row>
    <row r="69" spans="1:11" s="57" customFormat="1" ht="15.75" x14ac:dyDescent="0.25">
      <c r="A69" s="7" t="s">
        <v>36</v>
      </c>
      <c r="B69" s="227">
        <f>SUM(P64:S64)</f>
        <v>661.8</v>
      </c>
      <c r="C69" s="8">
        <f>C68*4</f>
        <v>4412</v>
      </c>
      <c r="D69" s="228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1654.5000000000002</v>
      </c>
      <c r="C70" s="10">
        <f>C68*10</f>
        <v>11030</v>
      </c>
      <c r="D70" s="229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36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6.42578125" style="55" customWidth="1"/>
    <col min="10" max="11" width="14" style="55" customWidth="1"/>
    <col min="12" max="13" width="14" style="55" bestFit="1" customWidth="1"/>
    <col min="14" max="14" width="15.8554687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182</v>
      </c>
      <c r="L3" s="253"/>
      <c r="M3" s="253"/>
      <c r="N3" s="253"/>
      <c r="O3" s="253"/>
      <c r="P3" s="253"/>
      <c r="Q3" s="253"/>
      <c r="R3" s="253" t="s">
        <v>214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183</v>
      </c>
      <c r="J12" s="183">
        <f t="shared" ref="J12" si="0">SUM(O12:AC12)</f>
        <v>1153.1999999999996</v>
      </c>
      <c r="K12" s="65"/>
      <c r="L12" s="201">
        <v>43831</v>
      </c>
      <c r="M12" s="201">
        <v>49309</v>
      </c>
      <c r="N12" s="67"/>
      <c r="O12" s="1">
        <f>1*$C$67</f>
        <v>372</v>
      </c>
      <c r="P12" s="2">
        <f>0.15*$K$63</f>
        <v>55.8</v>
      </c>
      <c r="Q12" s="2">
        <f t="shared" ref="Q12:S12" si="1">0.15*$K$63</f>
        <v>55.8</v>
      </c>
      <c r="R12" s="2">
        <f t="shared" si="1"/>
        <v>55.8</v>
      </c>
      <c r="S12" s="2">
        <f t="shared" si="1"/>
        <v>55.8</v>
      </c>
      <c r="T12" s="3">
        <f>0.15*$K$63</f>
        <v>55.8</v>
      </c>
      <c r="U12" s="3">
        <f t="shared" ref="U12:AC12" si="2">0.15*$K$63</f>
        <v>55.8</v>
      </c>
      <c r="V12" s="3">
        <f t="shared" si="2"/>
        <v>55.8</v>
      </c>
      <c r="W12" s="3">
        <f t="shared" si="2"/>
        <v>55.8</v>
      </c>
      <c r="X12" s="3">
        <f t="shared" si="2"/>
        <v>55.8</v>
      </c>
      <c r="Y12" s="3">
        <f t="shared" si="2"/>
        <v>55.8</v>
      </c>
      <c r="Z12" s="3">
        <f t="shared" si="2"/>
        <v>55.8</v>
      </c>
      <c r="AA12" s="3">
        <f t="shared" si="2"/>
        <v>55.8</v>
      </c>
      <c r="AB12" s="3">
        <f t="shared" si="2"/>
        <v>55.8</v>
      </c>
      <c r="AC12" s="4">
        <f t="shared" si="2"/>
        <v>55.8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1153.1999999999996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x14ac:dyDescent="0.25">
      <c r="A44" s="168"/>
      <c r="B44" s="78"/>
      <c r="C44" s="138"/>
      <c r="D44" s="83"/>
      <c r="E44" s="146"/>
      <c r="F44" s="146"/>
      <c r="G44" s="146"/>
      <c r="H44" s="52"/>
      <c r="I44" s="182"/>
      <c r="J44" s="183"/>
      <c r="K44" s="82"/>
      <c r="L44" s="84"/>
      <c r="M44" s="84"/>
      <c r="N44" s="67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46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95">
        <f>SUM(C67)</f>
        <v>372</v>
      </c>
      <c r="L63" s="100"/>
      <c r="M63" s="100"/>
      <c r="N63" s="154"/>
      <c r="O63" s="13">
        <f t="shared" ref="O63:AC63" si="3">SUM(O11:O62)</f>
        <v>372</v>
      </c>
      <c r="P63" s="14">
        <f t="shared" si="3"/>
        <v>55.8</v>
      </c>
      <c r="Q63" s="14">
        <f t="shared" si="3"/>
        <v>55.8</v>
      </c>
      <c r="R63" s="14">
        <f t="shared" si="3"/>
        <v>55.8</v>
      </c>
      <c r="S63" s="14">
        <f t="shared" si="3"/>
        <v>55.8</v>
      </c>
      <c r="T63" s="15">
        <f t="shared" si="3"/>
        <v>55.8</v>
      </c>
      <c r="U63" s="15">
        <f t="shared" si="3"/>
        <v>55.8</v>
      </c>
      <c r="V63" s="15">
        <f t="shared" si="3"/>
        <v>55.8</v>
      </c>
      <c r="W63" s="15">
        <f t="shared" si="3"/>
        <v>55.8</v>
      </c>
      <c r="X63" s="15">
        <f t="shared" si="3"/>
        <v>55.8</v>
      </c>
      <c r="Y63" s="15">
        <f t="shared" si="3"/>
        <v>55.8</v>
      </c>
      <c r="Z63" s="15">
        <f t="shared" si="3"/>
        <v>55.8</v>
      </c>
      <c r="AA63" s="15">
        <f t="shared" si="3"/>
        <v>55.8</v>
      </c>
      <c r="AB63" s="15">
        <f t="shared" si="3"/>
        <v>55.8</v>
      </c>
      <c r="AC63" s="16">
        <f t="shared" si="3"/>
        <v>55.8</v>
      </c>
    </row>
    <row r="64" spans="1:29" ht="15.75" x14ac:dyDescent="0.25"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267</v>
      </c>
      <c r="C66" s="6" t="s">
        <v>34</v>
      </c>
      <c r="D66" s="6" t="s">
        <v>268</v>
      </c>
      <c r="K66" s="158"/>
    </row>
    <row r="67" spans="1:11" s="57" customFormat="1" ht="15.75" x14ac:dyDescent="0.25">
      <c r="A67" s="7" t="s">
        <v>35</v>
      </c>
      <c r="B67" s="227">
        <f>SUM(O63)</f>
        <v>372</v>
      </c>
      <c r="C67" s="8">
        <v>372</v>
      </c>
      <c r="D67" s="228" t="s">
        <v>226</v>
      </c>
      <c r="K67" s="158"/>
    </row>
    <row r="68" spans="1:11" s="57" customFormat="1" ht="15.75" x14ac:dyDescent="0.25">
      <c r="A68" s="7" t="s">
        <v>36</v>
      </c>
      <c r="B68" s="227">
        <f>SUM(P63:S63)</f>
        <v>223.2</v>
      </c>
      <c r="C68" s="8">
        <f>C67*4</f>
        <v>1488</v>
      </c>
      <c r="D68" s="228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558</v>
      </c>
      <c r="C69" s="10">
        <f>C67*10</f>
        <v>3720</v>
      </c>
      <c r="D69" s="229" t="s">
        <v>228</v>
      </c>
    </row>
    <row r="70" spans="1:11" s="57" customFormat="1" x14ac:dyDescent="0.25">
      <c r="A70" s="11"/>
      <c r="B70" s="12"/>
      <c r="C70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0" activePane="bottomLeft" state="frozen"/>
      <selection activeCell="A49" sqref="A49"/>
      <selection pane="bottomLeft" activeCell="A45" sqref="A45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187</v>
      </c>
      <c r="L3" s="253"/>
      <c r="M3" s="253"/>
      <c r="N3" s="253"/>
      <c r="O3" s="253"/>
      <c r="P3" s="253"/>
      <c r="Q3" s="253"/>
      <c r="R3" s="253" t="s">
        <v>214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188</v>
      </c>
      <c r="J12" s="183">
        <f t="shared" ref="J12" si="0">SUM(O12:AC12)</f>
        <v>449.5</v>
      </c>
      <c r="K12" s="65"/>
      <c r="L12" s="201">
        <v>43831</v>
      </c>
      <c r="M12" s="201">
        <v>49309</v>
      </c>
      <c r="N12" s="67"/>
      <c r="O12" s="1">
        <f>1*$C$68</f>
        <v>145</v>
      </c>
      <c r="P12" s="2">
        <f>0.15*$K$64</f>
        <v>21.75</v>
      </c>
      <c r="Q12" s="2">
        <f t="shared" ref="Q12:S12" si="1">0.15*$K$64</f>
        <v>21.75</v>
      </c>
      <c r="R12" s="2">
        <f t="shared" si="1"/>
        <v>21.75</v>
      </c>
      <c r="S12" s="2">
        <f t="shared" si="1"/>
        <v>21.75</v>
      </c>
      <c r="T12" s="3">
        <f>0.15*$K$64</f>
        <v>21.75</v>
      </c>
      <c r="U12" s="3">
        <f t="shared" ref="U12:AC12" si="2">0.15*$K$64</f>
        <v>21.75</v>
      </c>
      <c r="V12" s="3">
        <f t="shared" si="2"/>
        <v>21.75</v>
      </c>
      <c r="W12" s="3">
        <f t="shared" si="2"/>
        <v>21.75</v>
      </c>
      <c r="X12" s="3">
        <f t="shared" si="2"/>
        <v>21.75</v>
      </c>
      <c r="Y12" s="3">
        <f t="shared" si="2"/>
        <v>21.75</v>
      </c>
      <c r="Z12" s="3">
        <f t="shared" si="2"/>
        <v>21.75</v>
      </c>
      <c r="AA12" s="3">
        <f t="shared" si="2"/>
        <v>21.75</v>
      </c>
      <c r="AB12" s="3">
        <f t="shared" si="2"/>
        <v>21.75</v>
      </c>
      <c r="AC12" s="4">
        <f t="shared" si="2"/>
        <v>21.75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449.5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133</v>
      </c>
      <c r="B44" s="78"/>
      <c r="C44" s="138" t="s">
        <v>189</v>
      </c>
      <c r="D44" s="83" t="s">
        <v>234</v>
      </c>
      <c r="E44" s="146" t="s">
        <v>74</v>
      </c>
      <c r="F44" s="146" t="s">
        <v>151</v>
      </c>
      <c r="G44" s="146" t="s">
        <v>105</v>
      </c>
      <c r="H44" s="52" t="s">
        <v>150</v>
      </c>
      <c r="I44" s="182" t="s">
        <v>188</v>
      </c>
      <c r="J44" s="183">
        <f t="shared" ref="J44" si="3">SUM(O44:AC44)</f>
        <v>400</v>
      </c>
      <c r="K44" s="82"/>
      <c r="L44" s="84">
        <v>47209</v>
      </c>
      <c r="M44" s="84">
        <v>48579</v>
      </c>
      <c r="N44" s="67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>
        <v>100</v>
      </c>
      <c r="Y44" s="3">
        <v>100</v>
      </c>
      <c r="Z44" s="3">
        <v>100</v>
      </c>
      <c r="AA44" s="3">
        <v>100</v>
      </c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3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ht="15.75" thickBot="1" x14ac:dyDescent="0.3">
      <c r="A63" s="163"/>
      <c r="B63" s="152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5" customFormat="1" ht="15.75" thickBot="1" x14ac:dyDescent="0.3">
      <c r="A64" s="153"/>
      <c r="B64" s="100" t="s">
        <v>0</v>
      </c>
      <c r="C64" s="100"/>
      <c r="D64" s="100"/>
      <c r="E64" s="100"/>
      <c r="F64" s="100"/>
      <c r="G64" s="100"/>
      <c r="H64" s="100"/>
      <c r="I64" s="186"/>
      <c r="J64" s="186">
        <f>SUM(J42:J63)</f>
        <v>400</v>
      </c>
      <c r="K64" s="195">
        <f>SUM(C68)</f>
        <v>145</v>
      </c>
      <c r="L64" s="100"/>
      <c r="M64" s="100"/>
      <c r="N64" s="154"/>
      <c r="O64" s="13">
        <f t="shared" ref="O64:AC64" si="4">SUM(O12:O63)</f>
        <v>145</v>
      </c>
      <c r="P64" s="14">
        <f t="shared" si="4"/>
        <v>21.75</v>
      </c>
      <c r="Q64" s="14">
        <f t="shared" si="4"/>
        <v>21.75</v>
      </c>
      <c r="R64" s="14">
        <f t="shared" si="4"/>
        <v>21.75</v>
      </c>
      <c r="S64" s="14">
        <f t="shared" si="4"/>
        <v>21.75</v>
      </c>
      <c r="T64" s="15">
        <f t="shared" si="4"/>
        <v>21.75</v>
      </c>
      <c r="U64" s="15">
        <f t="shared" si="4"/>
        <v>21.75</v>
      </c>
      <c r="V64" s="15">
        <f t="shared" si="4"/>
        <v>21.75</v>
      </c>
      <c r="W64" s="15">
        <f t="shared" si="4"/>
        <v>21.75</v>
      </c>
      <c r="X64" s="15">
        <f t="shared" si="4"/>
        <v>121.75</v>
      </c>
      <c r="Y64" s="15">
        <f t="shared" si="4"/>
        <v>121.75</v>
      </c>
      <c r="Z64" s="15">
        <f t="shared" si="4"/>
        <v>121.75</v>
      </c>
      <c r="AA64" s="15">
        <f t="shared" si="4"/>
        <v>121.75</v>
      </c>
      <c r="AB64" s="15">
        <f t="shared" si="4"/>
        <v>21.75</v>
      </c>
      <c r="AC64" s="16">
        <f t="shared" si="4"/>
        <v>21.75</v>
      </c>
    </row>
    <row r="65" spans="1:11" ht="15.75" x14ac:dyDescent="0.25">
      <c r="A65" s="103"/>
      <c r="B65" s="104"/>
      <c r="C65" s="104"/>
      <c r="D65" s="104"/>
      <c r="E65" s="104"/>
      <c r="F65" s="104"/>
      <c r="G65" s="104"/>
      <c r="H65" s="104"/>
      <c r="I65" s="105"/>
      <c r="K65" s="156" t="s">
        <v>225</v>
      </c>
    </row>
    <row r="66" spans="1:11" s="57" customFormat="1" ht="15.75" x14ac:dyDescent="0.25">
      <c r="K66" s="158"/>
    </row>
    <row r="67" spans="1:11" s="57" customFormat="1" ht="60" x14ac:dyDescent="0.25">
      <c r="A67" s="5"/>
      <c r="B67" s="6" t="s">
        <v>267</v>
      </c>
      <c r="C67" s="6" t="s">
        <v>34</v>
      </c>
      <c r="D67" s="6" t="s">
        <v>268</v>
      </c>
      <c r="K67" s="158"/>
    </row>
    <row r="68" spans="1:11" s="57" customFormat="1" ht="15.75" x14ac:dyDescent="0.25">
      <c r="A68" s="7" t="s">
        <v>35</v>
      </c>
      <c r="B68" s="227">
        <f>SUM(O64)</f>
        <v>145</v>
      </c>
      <c r="C68" s="8">
        <v>145</v>
      </c>
      <c r="D68" s="228" t="s">
        <v>226</v>
      </c>
      <c r="K68" s="158"/>
    </row>
    <row r="69" spans="1:11" s="57" customFormat="1" ht="15.75" x14ac:dyDescent="0.25">
      <c r="A69" s="7" t="s">
        <v>36</v>
      </c>
      <c r="B69" s="227">
        <f>SUM(P64:S64)</f>
        <v>87</v>
      </c>
      <c r="C69" s="8">
        <f>C68*4</f>
        <v>580</v>
      </c>
      <c r="D69" s="228" t="s">
        <v>227</v>
      </c>
      <c r="K69" s="158"/>
    </row>
    <row r="70" spans="1:11" s="57" customFormat="1" ht="15.75" thickBot="1" x14ac:dyDescent="0.3">
      <c r="A70" s="9" t="s">
        <v>37</v>
      </c>
      <c r="B70" s="10">
        <f>SUM(T64:AC64)</f>
        <v>617.5</v>
      </c>
      <c r="C70" s="10">
        <f>C68*10</f>
        <v>1450</v>
      </c>
      <c r="D70" s="229" t="s">
        <v>228</v>
      </c>
    </row>
    <row r="71" spans="1:11" s="57" customFormat="1" x14ac:dyDescent="0.25">
      <c r="A71" s="11"/>
      <c r="B71" s="12"/>
      <c r="C71" s="12"/>
    </row>
    <row r="73" spans="1:11" x14ac:dyDescent="0.25">
      <c r="B73" s="160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7" spans="1:11" x14ac:dyDescent="0.25">
      <c r="B77" s="161"/>
    </row>
    <row r="79" spans="1:11" x14ac:dyDescent="0.25">
      <c r="B79" s="162"/>
    </row>
    <row r="87" spans="2:2" x14ac:dyDescent="0.25">
      <c r="B87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50" activePane="bottomLeft" state="frozen"/>
      <selection activeCell="A49" sqref="A49"/>
      <selection pane="bottomLeft" activeCell="A62" sqref="A62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167</v>
      </c>
      <c r="L3" s="253"/>
      <c r="M3" s="253"/>
      <c r="N3" s="253"/>
      <c r="O3" s="253"/>
      <c r="P3" s="253"/>
      <c r="Q3" s="253"/>
      <c r="R3" s="253" t="s">
        <v>73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168</v>
      </c>
      <c r="J12" s="183">
        <f>SUM(O12:AC12)</f>
        <v>1796.6000000000006</v>
      </c>
      <c r="K12" s="65"/>
      <c r="L12" s="201">
        <v>43831</v>
      </c>
      <c r="M12" s="201">
        <v>49309</v>
      </c>
      <c r="N12" s="67"/>
      <c r="O12" s="1">
        <v>272</v>
      </c>
      <c r="P12" s="2">
        <f>0.15*$K$66</f>
        <v>108.89999999999999</v>
      </c>
      <c r="Q12" s="2">
        <f t="shared" ref="Q12:S12" si="0">0.15*$K$66</f>
        <v>108.89999999999999</v>
      </c>
      <c r="R12" s="2">
        <f t="shared" si="0"/>
        <v>108.89999999999999</v>
      </c>
      <c r="S12" s="2">
        <f t="shared" si="0"/>
        <v>108.89999999999999</v>
      </c>
      <c r="T12" s="3">
        <f>0.15*$K$66</f>
        <v>108.89999999999999</v>
      </c>
      <c r="U12" s="3">
        <f t="shared" ref="U12:AC12" si="1">0.15*$K$66</f>
        <v>108.89999999999999</v>
      </c>
      <c r="V12" s="3">
        <f t="shared" si="1"/>
        <v>108.89999999999999</v>
      </c>
      <c r="W12" s="3">
        <f t="shared" si="1"/>
        <v>108.89999999999999</v>
      </c>
      <c r="X12" s="3">
        <f t="shared" si="1"/>
        <v>108.89999999999999</v>
      </c>
      <c r="Y12" s="3">
        <f t="shared" si="1"/>
        <v>108.89999999999999</v>
      </c>
      <c r="Z12" s="3">
        <f t="shared" si="1"/>
        <v>108.89999999999999</v>
      </c>
      <c r="AA12" s="3">
        <f t="shared" si="1"/>
        <v>108.89999999999999</v>
      </c>
      <c r="AB12" s="3">
        <f t="shared" si="1"/>
        <v>108.89999999999999</v>
      </c>
      <c r="AC12" s="4">
        <f t="shared" si="1"/>
        <v>108.89999999999999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1796.6000000000006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60</v>
      </c>
      <c r="B44" s="78"/>
      <c r="C44" s="150" t="s">
        <v>168</v>
      </c>
      <c r="D44" s="150" t="s">
        <v>233</v>
      </c>
      <c r="E44" s="146" t="s">
        <v>77</v>
      </c>
      <c r="F44" s="146" t="s">
        <v>151</v>
      </c>
      <c r="G44" s="146" t="s">
        <v>152</v>
      </c>
      <c r="H44" s="52" t="s">
        <v>150</v>
      </c>
      <c r="I44" s="182" t="s">
        <v>168</v>
      </c>
      <c r="J44" s="183">
        <f t="shared" ref="J44" si="2">SUM(O44:AC44)</f>
        <v>500</v>
      </c>
      <c r="K44" s="82"/>
      <c r="L44" s="84">
        <v>44287</v>
      </c>
      <c r="M44" s="198">
        <v>44561</v>
      </c>
      <c r="N44" s="67" t="s">
        <v>26</v>
      </c>
      <c r="O44" s="1"/>
      <c r="P44" s="2">
        <v>500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75" x14ac:dyDescent="0.25">
      <c r="A61" s="168">
        <v>134</v>
      </c>
      <c r="B61" s="78"/>
      <c r="C61" s="79" t="s">
        <v>169</v>
      </c>
      <c r="D61" s="81" t="s">
        <v>170</v>
      </c>
      <c r="E61" s="177" t="s">
        <v>129</v>
      </c>
      <c r="F61" s="146" t="s">
        <v>163</v>
      </c>
      <c r="G61" s="178" t="s">
        <v>164</v>
      </c>
      <c r="H61" s="82"/>
      <c r="I61" s="182" t="s">
        <v>168</v>
      </c>
      <c r="J61" s="183">
        <f t="shared" ref="J61" si="3">SUM(O61:AC61)</f>
        <v>1500</v>
      </c>
      <c r="K61" s="82"/>
      <c r="L61" s="84">
        <v>47119</v>
      </c>
      <c r="M61" s="84">
        <v>48213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254</v>
      </c>
      <c r="Y61" s="3">
        <v>674</v>
      </c>
      <c r="Z61" s="3">
        <v>572</v>
      </c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16">
        <v>46</v>
      </c>
      <c r="B64" s="78"/>
      <c r="C64" s="79" t="s">
        <v>169</v>
      </c>
      <c r="D64" s="96" t="s">
        <v>235</v>
      </c>
      <c r="E64" s="19" t="s">
        <v>81</v>
      </c>
      <c r="F64" s="19" t="s">
        <v>90</v>
      </c>
      <c r="G64" s="19" t="s">
        <v>91</v>
      </c>
      <c r="H64" s="82"/>
      <c r="I64" s="182" t="s">
        <v>168</v>
      </c>
      <c r="J64" s="183">
        <f t="shared" ref="J64" si="4">SUM(O64:AC64)</f>
        <v>300</v>
      </c>
      <c r="K64" s="82"/>
      <c r="L64" s="84">
        <v>43922</v>
      </c>
      <c r="M64" s="84">
        <v>44196</v>
      </c>
      <c r="N64" s="85" t="s">
        <v>25</v>
      </c>
      <c r="O64" s="1">
        <v>300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2300</v>
      </c>
      <c r="K66" s="195">
        <f>SUM(C70)</f>
        <v>726</v>
      </c>
      <c r="L66" s="100"/>
      <c r="M66" s="100"/>
      <c r="N66" s="154"/>
      <c r="O66" s="13">
        <f t="shared" ref="O66:AC66" si="5">SUM(O12:O65)</f>
        <v>572</v>
      </c>
      <c r="P66" s="14">
        <f t="shared" si="5"/>
        <v>608.9</v>
      </c>
      <c r="Q66" s="14">
        <f t="shared" si="5"/>
        <v>108.89999999999999</v>
      </c>
      <c r="R66" s="14">
        <f t="shared" si="5"/>
        <v>108.89999999999999</v>
      </c>
      <c r="S66" s="14">
        <f t="shared" si="5"/>
        <v>108.89999999999999</v>
      </c>
      <c r="T66" s="15">
        <f t="shared" si="5"/>
        <v>108.89999999999999</v>
      </c>
      <c r="U66" s="15">
        <f t="shared" si="5"/>
        <v>108.89999999999999</v>
      </c>
      <c r="V66" s="15">
        <f t="shared" si="5"/>
        <v>108.89999999999999</v>
      </c>
      <c r="W66" s="15">
        <f t="shared" si="5"/>
        <v>108.89999999999999</v>
      </c>
      <c r="X66" s="15">
        <f t="shared" si="5"/>
        <v>362.9</v>
      </c>
      <c r="Y66" s="15">
        <f t="shared" si="5"/>
        <v>782.9</v>
      </c>
      <c r="Z66" s="15">
        <f t="shared" si="5"/>
        <v>680.9</v>
      </c>
      <c r="AA66" s="15">
        <f t="shared" si="5"/>
        <v>108.89999999999999</v>
      </c>
      <c r="AB66" s="15">
        <f t="shared" si="5"/>
        <v>108.89999999999999</v>
      </c>
      <c r="AC66" s="16">
        <f t="shared" si="5"/>
        <v>108.89999999999999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572</v>
      </c>
      <c r="C70" s="8">
        <v>726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935.59999999999991</v>
      </c>
      <c r="C71" s="8">
        <f>C70*4</f>
        <v>2904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2589.0000000000005</v>
      </c>
      <c r="C72" s="10">
        <f>C70*10</f>
        <v>7260</v>
      </c>
      <c r="D72" s="229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6" activePane="bottomLeft" state="frozen"/>
      <selection activeCell="A49" sqref="A49"/>
      <selection pane="bottomLeft" activeCell="A62" sqref="A62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60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61</v>
      </c>
      <c r="J12" s="183">
        <f t="shared" ref="J12" si="0">SUM(O12:AC12)</f>
        <v>1269</v>
      </c>
      <c r="K12" s="65"/>
      <c r="L12" s="201">
        <v>43831</v>
      </c>
      <c r="M12" s="201">
        <v>49309</v>
      </c>
      <c r="N12" s="67"/>
      <c r="O12" s="1">
        <f>0.15*$C$70</f>
        <v>84.6</v>
      </c>
      <c r="P12" s="2">
        <f t="shared" ref="P12:AC12" si="1">0.15*$K$66</f>
        <v>84.6</v>
      </c>
      <c r="Q12" s="2">
        <f t="shared" si="1"/>
        <v>84.6</v>
      </c>
      <c r="R12" s="2">
        <f t="shared" si="1"/>
        <v>84.6</v>
      </c>
      <c r="S12" s="2">
        <f t="shared" si="1"/>
        <v>84.6</v>
      </c>
      <c r="T12" s="3">
        <f t="shared" si="1"/>
        <v>84.6</v>
      </c>
      <c r="U12" s="3">
        <f t="shared" si="1"/>
        <v>84.6</v>
      </c>
      <c r="V12" s="3">
        <f t="shared" si="1"/>
        <v>84.6</v>
      </c>
      <c r="W12" s="3">
        <f t="shared" si="1"/>
        <v>84.6</v>
      </c>
      <c r="X12" s="3">
        <f t="shared" si="1"/>
        <v>84.6</v>
      </c>
      <c r="Y12" s="3">
        <f t="shared" si="1"/>
        <v>84.6</v>
      </c>
      <c r="Z12" s="3">
        <f t="shared" si="1"/>
        <v>84.6</v>
      </c>
      <c r="AA12" s="3">
        <f t="shared" si="1"/>
        <v>84.6</v>
      </c>
      <c r="AB12" s="3">
        <f t="shared" si="1"/>
        <v>84.6</v>
      </c>
      <c r="AC12" s="4">
        <f t="shared" si="1"/>
        <v>84.6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1269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ht="120" x14ac:dyDescent="0.25">
      <c r="A55" s="168">
        <v>38</v>
      </c>
      <c r="B55" s="59"/>
      <c r="C55" s="79" t="s">
        <v>231</v>
      </c>
      <c r="D55" s="96" t="s">
        <v>232</v>
      </c>
      <c r="E55" s="19" t="s">
        <v>81</v>
      </c>
      <c r="F55" s="19" t="s">
        <v>90</v>
      </c>
      <c r="G55" s="19" t="s">
        <v>91</v>
      </c>
      <c r="H55" s="82"/>
      <c r="I55" s="182" t="s">
        <v>222</v>
      </c>
      <c r="J55" s="183">
        <f t="shared" ref="J55" si="2">SUM(O55:AC55)</f>
        <v>180</v>
      </c>
      <c r="K55" s="82"/>
      <c r="L55" s="84">
        <v>43922</v>
      </c>
      <c r="M55" s="84">
        <v>44196</v>
      </c>
      <c r="N55" s="85" t="s">
        <v>25</v>
      </c>
      <c r="O55" s="1">
        <v>180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7"/>
      <c r="B57" s="76" t="s">
        <v>48</v>
      </c>
      <c r="C57" s="71"/>
      <c r="D57" s="71"/>
      <c r="E57" s="71"/>
      <c r="F57" s="71"/>
      <c r="G57" s="71"/>
      <c r="H57" s="76"/>
      <c r="I57" s="181"/>
      <c r="J57" s="181"/>
      <c r="K57" s="76"/>
      <c r="L57" s="73"/>
      <c r="M57" s="73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93"/>
    </row>
    <row r="58" spans="1:29" s="114" customFormat="1" x14ac:dyDescent="0.25">
      <c r="A58" s="174"/>
      <c r="B58" s="116" t="s">
        <v>1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4" customFormat="1" x14ac:dyDescent="0.25">
      <c r="A60" s="174"/>
      <c r="B60" s="116" t="s">
        <v>2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22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s="86" customFormat="1" ht="120" x14ac:dyDescent="0.25">
      <c r="A61" s="168">
        <v>131</v>
      </c>
      <c r="B61" s="78"/>
      <c r="C61" s="79" t="s">
        <v>142</v>
      </c>
      <c r="D61" s="81" t="s">
        <v>143</v>
      </c>
      <c r="E61" s="19" t="s">
        <v>113</v>
      </c>
      <c r="F61" s="80" t="s">
        <v>114</v>
      </c>
      <c r="G61" s="81" t="s">
        <v>115</v>
      </c>
      <c r="H61" s="82"/>
      <c r="I61" s="182" t="s">
        <v>222</v>
      </c>
      <c r="J61" s="183">
        <f t="shared" ref="J61" si="3">SUM(O61:AC61)</f>
        <v>981</v>
      </c>
      <c r="K61" s="82"/>
      <c r="L61" s="84">
        <v>47119</v>
      </c>
      <c r="M61" s="84">
        <v>47483</v>
      </c>
      <c r="N61" s="85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>
        <v>981</v>
      </c>
      <c r="Y61" s="3"/>
      <c r="Z61" s="3"/>
      <c r="AA61" s="3"/>
      <c r="AB61" s="3"/>
      <c r="AC61" s="4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s="86" customFormat="1" ht="120" x14ac:dyDescent="0.25">
      <c r="A64" s="219">
        <v>39</v>
      </c>
      <c r="B64" s="78"/>
      <c r="C64" s="79" t="s">
        <v>249</v>
      </c>
      <c r="D64" s="96" t="s">
        <v>232</v>
      </c>
      <c r="E64" s="19" t="s">
        <v>81</v>
      </c>
      <c r="F64" s="19" t="s">
        <v>90</v>
      </c>
      <c r="G64" s="19" t="s">
        <v>91</v>
      </c>
      <c r="H64" s="82"/>
      <c r="I64" s="182" t="s">
        <v>222</v>
      </c>
      <c r="J64" s="183">
        <f t="shared" ref="J64" si="4">SUM(O64:AC64)</f>
        <v>180</v>
      </c>
      <c r="K64" s="82"/>
      <c r="L64" s="84">
        <v>43922</v>
      </c>
      <c r="M64" s="84">
        <v>44196</v>
      </c>
      <c r="N64" s="85" t="s">
        <v>25</v>
      </c>
      <c r="O64" s="1">
        <v>180</v>
      </c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1341</v>
      </c>
      <c r="K66" s="195">
        <f>SUM(C70)</f>
        <v>564</v>
      </c>
      <c r="L66" s="100"/>
      <c r="M66" s="100"/>
      <c r="N66" s="154"/>
      <c r="O66" s="13">
        <f t="shared" ref="O66:AC66" si="5">SUM(O12:O65)</f>
        <v>444.6</v>
      </c>
      <c r="P66" s="14">
        <f t="shared" si="5"/>
        <v>84.6</v>
      </c>
      <c r="Q66" s="14">
        <f t="shared" si="5"/>
        <v>84.6</v>
      </c>
      <c r="R66" s="14">
        <f t="shared" si="5"/>
        <v>84.6</v>
      </c>
      <c r="S66" s="14">
        <f t="shared" si="5"/>
        <v>84.6</v>
      </c>
      <c r="T66" s="15">
        <f t="shared" si="5"/>
        <v>84.6</v>
      </c>
      <c r="U66" s="15">
        <f t="shared" si="5"/>
        <v>84.6</v>
      </c>
      <c r="V66" s="15">
        <f t="shared" si="5"/>
        <v>84.6</v>
      </c>
      <c r="W66" s="15">
        <f t="shared" si="5"/>
        <v>84.6</v>
      </c>
      <c r="X66" s="15">
        <f t="shared" si="5"/>
        <v>1065.5999999999999</v>
      </c>
      <c r="Y66" s="15">
        <f t="shared" si="5"/>
        <v>84.6</v>
      </c>
      <c r="Z66" s="15">
        <f t="shared" si="5"/>
        <v>84.6</v>
      </c>
      <c r="AA66" s="15">
        <f t="shared" si="5"/>
        <v>84.6</v>
      </c>
      <c r="AB66" s="15">
        <f t="shared" si="5"/>
        <v>84.6</v>
      </c>
      <c r="AC66" s="16">
        <f t="shared" si="5"/>
        <v>84.6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444.6</v>
      </c>
      <c r="C70" s="8">
        <v>564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338.4</v>
      </c>
      <c r="C71" s="8">
        <f>C70*4</f>
        <v>2256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1826.9999999999995</v>
      </c>
      <c r="C72" s="10">
        <f>C70*10</f>
        <v>5640</v>
      </c>
      <c r="D72" s="229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7" activePane="bottomLeft" state="frozen"/>
      <selection activeCell="A49" sqref="A49"/>
      <selection pane="bottomLeft" activeCell="A63" sqref="A63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8554687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171</v>
      </c>
      <c r="L3" s="253"/>
      <c r="M3" s="253"/>
      <c r="N3" s="253"/>
      <c r="O3" s="253"/>
      <c r="P3" s="253"/>
      <c r="Q3" s="253"/>
      <c r="R3" s="253" t="s">
        <v>214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172</v>
      </c>
      <c r="E12" s="62"/>
      <c r="F12" s="63" t="s">
        <v>33</v>
      </c>
      <c r="G12" s="64"/>
      <c r="H12" s="65"/>
      <c r="I12" s="182" t="s">
        <v>173</v>
      </c>
      <c r="J12" s="183">
        <f t="shared" ref="J12" si="0">SUM(O12:AC12)</f>
        <v>2352.8999999999992</v>
      </c>
      <c r="K12" s="65"/>
      <c r="L12" s="201">
        <v>43831</v>
      </c>
      <c r="M12" s="201">
        <v>49309</v>
      </c>
      <c r="N12" s="67"/>
      <c r="O12" s="1">
        <f>1*$C$70</f>
        <v>759</v>
      </c>
      <c r="P12" s="2">
        <f>0.15*$K$66</f>
        <v>113.85</v>
      </c>
      <c r="Q12" s="2">
        <f t="shared" ref="Q12:S12" si="1">0.15*$K$66</f>
        <v>113.85</v>
      </c>
      <c r="R12" s="2">
        <f t="shared" si="1"/>
        <v>113.85</v>
      </c>
      <c r="S12" s="2">
        <f t="shared" si="1"/>
        <v>113.85</v>
      </c>
      <c r="T12" s="3">
        <f>0.15*$K$66</f>
        <v>113.85</v>
      </c>
      <c r="U12" s="3">
        <f t="shared" ref="U12:AC12" si="2">0.15*$K$66</f>
        <v>113.85</v>
      </c>
      <c r="V12" s="3">
        <f t="shared" si="2"/>
        <v>113.85</v>
      </c>
      <c r="W12" s="3">
        <f t="shared" si="2"/>
        <v>113.85</v>
      </c>
      <c r="X12" s="3">
        <f t="shared" si="2"/>
        <v>113.85</v>
      </c>
      <c r="Y12" s="3">
        <f t="shared" si="2"/>
        <v>113.85</v>
      </c>
      <c r="Z12" s="3">
        <f t="shared" si="2"/>
        <v>113.85</v>
      </c>
      <c r="AA12" s="3">
        <f t="shared" si="2"/>
        <v>113.85</v>
      </c>
      <c r="AB12" s="3">
        <f t="shared" si="2"/>
        <v>113.85</v>
      </c>
      <c r="AC12" s="4">
        <f t="shared" si="2"/>
        <v>113.85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2352.8999999999992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61</v>
      </c>
      <c r="B44" s="78"/>
      <c r="C44" s="150" t="s">
        <v>173</v>
      </c>
      <c r="D44" s="150" t="s">
        <v>233</v>
      </c>
      <c r="E44" s="146" t="s">
        <v>77</v>
      </c>
      <c r="F44" s="146" t="s">
        <v>266</v>
      </c>
      <c r="G44" s="146" t="s">
        <v>152</v>
      </c>
      <c r="H44" s="52"/>
      <c r="I44" s="182" t="s">
        <v>173</v>
      </c>
      <c r="J44" s="183">
        <f t="shared" ref="J44" si="3">SUM(O44:AC44)</f>
        <v>500</v>
      </c>
      <c r="K44" s="82"/>
      <c r="L44" s="84">
        <v>44287</v>
      </c>
      <c r="M44" s="84">
        <v>44561</v>
      </c>
      <c r="N44" s="67" t="s">
        <v>26</v>
      </c>
      <c r="O44" s="1"/>
      <c r="P44" s="2">
        <v>500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104</v>
      </c>
      <c r="B45" s="78"/>
      <c r="C45" s="138" t="s">
        <v>173</v>
      </c>
      <c r="D45" s="83" t="s">
        <v>230</v>
      </c>
      <c r="E45" s="146" t="s">
        <v>74</v>
      </c>
      <c r="F45" s="146" t="s">
        <v>151</v>
      </c>
      <c r="G45" s="146" t="s">
        <v>105</v>
      </c>
      <c r="H45" s="52"/>
      <c r="I45" s="182" t="s">
        <v>173</v>
      </c>
      <c r="J45" s="183">
        <f>SUM(O45:AC45)</f>
        <v>66130</v>
      </c>
      <c r="K45" s="82"/>
      <c r="L45" s="84">
        <v>45748</v>
      </c>
      <c r="M45" s="84">
        <v>49309</v>
      </c>
      <c r="N45" s="67" t="s">
        <v>27</v>
      </c>
      <c r="O45" s="1"/>
      <c r="P45" s="2"/>
      <c r="Q45" s="2"/>
      <c r="R45" s="2"/>
      <c r="S45" s="2"/>
      <c r="T45" s="3">
        <v>6613</v>
      </c>
      <c r="U45" s="3">
        <v>6613</v>
      </c>
      <c r="V45" s="3">
        <v>6613</v>
      </c>
      <c r="W45" s="3">
        <v>6613</v>
      </c>
      <c r="X45" s="3">
        <v>6613</v>
      </c>
      <c r="Y45" s="3">
        <v>6613</v>
      </c>
      <c r="Z45" s="3">
        <v>6613</v>
      </c>
      <c r="AA45" s="3">
        <v>6613</v>
      </c>
      <c r="AB45" s="3">
        <v>6613</v>
      </c>
      <c r="AC45" s="4">
        <v>6613</v>
      </c>
    </row>
    <row r="46" spans="1:29" s="114" customFormat="1" x14ac:dyDescent="0.25">
      <c r="A46" s="163"/>
      <c r="B46" s="59"/>
      <c r="C46" s="60"/>
      <c r="D46" s="60"/>
      <c r="E46" s="60"/>
      <c r="F46" s="60"/>
      <c r="G46" s="60"/>
      <c r="H46" s="112"/>
      <c r="I46" s="182"/>
      <c r="J46" s="182"/>
      <c r="K46" s="65"/>
      <c r="L46" s="113"/>
      <c r="M46" s="66"/>
      <c r="N46" s="65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2</v>
      </c>
      <c r="C47" s="71"/>
      <c r="D47" s="71"/>
      <c r="E47" s="71"/>
      <c r="F47" s="71"/>
      <c r="G47" s="71"/>
      <c r="H47" s="76"/>
      <c r="I47" s="181"/>
      <c r="J47" s="181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3</v>
      </c>
      <c r="C49" s="71"/>
      <c r="D49" s="71"/>
      <c r="E49" s="71"/>
      <c r="F49" s="71"/>
      <c r="G49" s="71"/>
      <c r="H49" s="76"/>
      <c r="I49" s="181"/>
      <c r="J49" s="194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6" t="s">
        <v>47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s="114" customFormat="1" x14ac:dyDescent="0.25">
      <c r="A52" s="174"/>
      <c r="B52" s="116" t="s">
        <v>1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2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75" x14ac:dyDescent="0.25">
      <c r="A62" s="168">
        <v>135</v>
      </c>
      <c r="B62" s="78"/>
      <c r="C62" s="79" t="s">
        <v>174</v>
      </c>
      <c r="D62" s="81" t="s">
        <v>175</v>
      </c>
      <c r="E62" s="177" t="s">
        <v>129</v>
      </c>
      <c r="F62" s="146" t="s">
        <v>163</v>
      </c>
      <c r="G62" s="178" t="s">
        <v>164</v>
      </c>
      <c r="H62" s="82"/>
      <c r="I62" s="182" t="s">
        <v>173</v>
      </c>
      <c r="J62" s="183">
        <f t="shared" ref="J62" si="4">SUM(O62:AC62)</f>
        <v>500</v>
      </c>
      <c r="K62" s="82"/>
      <c r="L62" s="84">
        <v>47119</v>
      </c>
      <c r="M62" s="84">
        <v>47848</v>
      </c>
      <c r="N62" s="85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>
        <v>310</v>
      </c>
      <c r="Y62" s="3">
        <v>190</v>
      </c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67130</v>
      </c>
      <c r="K66" s="195">
        <f>SUM(C70)</f>
        <v>759</v>
      </c>
      <c r="L66" s="100"/>
      <c r="M66" s="100"/>
      <c r="N66" s="154"/>
      <c r="O66" s="13">
        <f t="shared" ref="O66:AC66" si="5">SUM(O12:O65)</f>
        <v>759</v>
      </c>
      <c r="P66" s="14">
        <f t="shared" si="5"/>
        <v>613.85</v>
      </c>
      <c r="Q66" s="14">
        <f t="shared" si="5"/>
        <v>113.85</v>
      </c>
      <c r="R66" s="14">
        <f t="shared" si="5"/>
        <v>113.85</v>
      </c>
      <c r="S66" s="14">
        <f t="shared" si="5"/>
        <v>113.85</v>
      </c>
      <c r="T66" s="15">
        <f t="shared" si="5"/>
        <v>6726.85</v>
      </c>
      <c r="U66" s="15">
        <f t="shared" si="5"/>
        <v>6726.85</v>
      </c>
      <c r="V66" s="15">
        <f t="shared" si="5"/>
        <v>6726.85</v>
      </c>
      <c r="W66" s="15">
        <f t="shared" si="5"/>
        <v>6726.85</v>
      </c>
      <c r="X66" s="15">
        <f t="shared" si="5"/>
        <v>7036.85</v>
      </c>
      <c r="Y66" s="15">
        <f t="shared" si="5"/>
        <v>6916.85</v>
      </c>
      <c r="Z66" s="15">
        <f t="shared" si="5"/>
        <v>6726.85</v>
      </c>
      <c r="AA66" s="15">
        <f t="shared" si="5"/>
        <v>6726.85</v>
      </c>
      <c r="AB66" s="15">
        <f t="shared" si="5"/>
        <v>6726.85</v>
      </c>
      <c r="AC66" s="16">
        <f t="shared" si="5"/>
        <v>6726.85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759</v>
      </c>
      <c r="C70" s="8">
        <v>759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955.40000000000009</v>
      </c>
      <c r="C71" s="8">
        <f>C70*4</f>
        <v>3036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67768.5</v>
      </c>
      <c r="C72" s="10">
        <f>C70*10</f>
        <v>7590</v>
      </c>
      <c r="D72" s="229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5" activePane="bottomLeft" state="frozen"/>
      <selection activeCell="A49" sqref="A49"/>
      <selection pane="bottomLeft" activeCell="A67" sqref="A67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1406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62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63</v>
      </c>
      <c r="J12" s="183">
        <f t="shared" ref="J12" si="0">SUM(O12:AC12)</f>
        <v>1592.8000000000004</v>
      </c>
      <c r="K12" s="65"/>
      <c r="L12" s="201">
        <v>43831</v>
      </c>
      <c r="M12" s="201">
        <v>49309</v>
      </c>
      <c r="N12" s="67"/>
      <c r="O12" s="1">
        <v>400</v>
      </c>
      <c r="P12" s="2">
        <f>0.15*$K$68</f>
        <v>85.2</v>
      </c>
      <c r="Q12" s="2">
        <f t="shared" ref="Q12:S12" si="1">0.15*$K$68</f>
        <v>85.2</v>
      </c>
      <c r="R12" s="2">
        <f t="shared" si="1"/>
        <v>85.2</v>
      </c>
      <c r="S12" s="2">
        <f t="shared" si="1"/>
        <v>85.2</v>
      </c>
      <c r="T12" s="3">
        <f>0.15*$K$68</f>
        <v>85.2</v>
      </c>
      <c r="U12" s="3">
        <f t="shared" ref="U12:AC12" si="2">0.15*$K$68</f>
        <v>85.2</v>
      </c>
      <c r="V12" s="3">
        <f t="shared" si="2"/>
        <v>85.2</v>
      </c>
      <c r="W12" s="3">
        <f t="shared" si="2"/>
        <v>85.2</v>
      </c>
      <c r="X12" s="3">
        <f t="shared" si="2"/>
        <v>85.2</v>
      </c>
      <c r="Y12" s="3">
        <f t="shared" si="2"/>
        <v>85.2</v>
      </c>
      <c r="Z12" s="3">
        <f t="shared" si="2"/>
        <v>85.2</v>
      </c>
      <c r="AA12" s="3">
        <f t="shared" si="2"/>
        <v>85.2</v>
      </c>
      <c r="AB12" s="3">
        <f t="shared" si="2"/>
        <v>85.2</v>
      </c>
      <c r="AC12" s="4">
        <f t="shared" si="2"/>
        <v>85.2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1592.8000000000004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105</v>
      </c>
      <c r="B44" s="78"/>
      <c r="C44" s="150" t="s">
        <v>263</v>
      </c>
      <c r="D44" s="150" t="s">
        <v>264</v>
      </c>
      <c r="E44" s="146" t="s">
        <v>74</v>
      </c>
      <c r="F44" s="146" t="s">
        <v>151</v>
      </c>
      <c r="G44" s="146" t="s">
        <v>265</v>
      </c>
      <c r="H44" s="52"/>
      <c r="I44" s="182" t="s">
        <v>63</v>
      </c>
      <c r="J44" s="183">
        <f t="shared" ref="J44" si="3">SUM(O44:AC44)</f>
        <v>14350</v>
      </c>
      <c r="K44" s="82"/>
      <c r="L44" s="84">
        <v>45748</v>
      </c>
      <c r="M44" s="84">
        <v>49309</v>
      </c>
      <c r="N44" s="67" t="s">
        <v>27</v>
      </c>
      <c r="O44" s="1"/>
      <c r="P44" s="2"/>
      <c r="Q44" s="2"/>
      <c r="R44" s="2"/>
      <c r="S44" s="2"/>
      <c r="T44" s="3">
        <v>1435</v>
      </c>
      <c r="U44" s="3">
        <v>1435</v>
      </c>
      <c r="V44" s="3">
        <v>1435</v>
      </c>
      <c r="W44" s="3">
        <v>1435</v>
      </c>
      <c r="X44" s="3">
        <v>1435</v>
      </c>
      <c r="Y44" s="3">
        <v>1435</v>
      </c>
      <c r="Z44" s="3">
        <v>1435</v>
      </c>
      <c r="AA44" s="3">
        <v>1435</v>
      </c>
      <c r="AB44" s="3">
        <v>1435</v>
      </c>
      <c r="AC44" s="4">
        <v>1435</v>
      </c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s="86" customFormat="1" ht="120" x14ac:dyDescent="0.25">
      <c r="A56" s="168">
        <v>47</v>
      </c>
      <c r="B56" s="78"/>
      <c r="C56" s="81" t="s">
        <v>245</v>
      </c>
      <c r="D56" s="96" t="s">
        <v>232</v>
      </c>
      <c r="E56" s="19" t="s">
        <v>108</v>
      </c>
      <c r="F56" s="19" t="s">
        <v>291</v>
      </c>
      <c r="G56" s="19" t="s">
        <v>292</v>
      </c>
      <c r="H56" s="82"/>
      <c r="I56" s="182" t="s">
        <v>220</v>
      </c>
      <c r="J56" s="183">
        <f t="shared" ref="J56" si="4">SUM(O56:AC56)</f>
        <v>84</v>
      </c>
      <c r="K56" s="82"/>
      <c r="L56" s="84">
        <v>43922</v>
      </c>
      <c r="M56" s="84">
        <v>44196</v>
      </c>
      <c r="N56" s="85" t="s">
        <v>25</v>
      </c>
      <c r="O56" s="1">
        <v>84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120" x14ac:dyDescent="0.25">
      <c r="A62" s="168">
        <v>122</v>
      </c>
      <c r="B62" s="78"/>
      <c r="C62" s="79" t="s">
        <v>137</v>
      </c>
      <c r="D62" s="81" t="s">
        <v>138</v>
      </c>
      <c r="E62" s="19" t="s">
        <v>113</v>
      </c>
      <c r="F62" s="80" t="s">
        <v>114</v>
      </c>
      <c r="G62" s="81" t="s">
        <v>115</v>
      </c>
      <c r="H62" s="82"/>
      <c r="I62" s="182" t="s">
        <v>220</v>
      </c>
      <c r="J62" s="183">
        <f t="shared" ref="J62" si="5">SUM(O62:AC62)</f>
        <v>456</v>
      </c>
      <c r="K62" s="82"/>
      <c r="L62" s="84">
        <v>46388</v>
      </c>
      <c r="M62" s="84">
        <v>46752</v>
      </c>
      <c r="N62" s="85" t="s">
        <v>27</v>
      </c>
      <c r="O62" s="1"/>
      <c r="P62" s="2"/>
      <c r="Q62" s="2"/>
      <c r="R62" s="2"/>
      <c r="S62" s="2"/>
      <c r="T62" s="3"/>
      <c r="U62" s="3"/>
      <c r="V62" s="3">
        <v>456</v>
      </c>
      <c r="W62" s="3"/>
      <c r="X62" s="3"/>
      <c r="Y62" s="3"/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48</v>
      </c>
      <c r="B65" s="78"/>
      <c r="C65" s="81" t="s">
        <v>244</v>
      </c>
      <c r="D65" s="96" t="s">
        <v>232</v>
      </c>
      <c r="E65" s="19" t="s">
        <v>108</v>
      </c>
      <c r="F65" s="19" t="s">
        <v>90</v>
      </c>
      <c r="G65" s="19" t="s">
        <v>91</v>
      </c>
      <c r="H65" s="82"/>
      <c r="I65" s="182" t="s">
        <v>220</v>
      </c>
      <c r="J65" s="183">
        <f t="shared" ref="J65" si="6">SUM(O65:AC65)</f>
        <v>84</v>
      </c>
      <c r="K65" s="82"/>
      <c r="L65" s="84">
        <v>43922</v>
      </c>
      <c r="M65" s="84">
        <v>44196</v>
      </c>
      <c r="N65" s="85" t="s">
        <v>25</v>
      </c>
      <c r="O65" s="1">
        <v>84</v>
      </c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86" customFormat="1" ht="120" x14ac:dyDescent="0.25">
      <c r="A66" s="168">
        <v>123</v>
      </c>
      <c r="B66" s="78"/>
      <c r="C66" s="79" t="s">
        <v>139</v>
      </c>
      <c r="D66" s="96" t="s">
        <v>262</v>
      </c>
      <c r="E66" s="19" t="s">
        <v>81</v>
      </c>
      <c r="F66" s="19" t="s">
        <v>90</v>
      </c>
      <c r="G66" s="19" t="s">
        <v>91</v>
      </c>
      <c r="H66" s="82"/>
      <c r="I66" s="182" t="s">
        <v>220</v>
      </c>
      <c r="J66" s="183">
        <f t="shared" ref="J66" si="7">SUM(O66:AC66)</f>
        <v>456</v>
      </c>
      <c r="K66" s="82"/>
      <c r="L66" s="84">
        <v>46388</v>
      </c>
      <c r="M66" s="84">
        <v>46752</v>
      </c>
      <c r="N66" s="85" t="s">
        <v>27</v>
      </c>
      <c r="O66" s="1"/>
      <c r="P66" s="2"/>
      <c r="Q66" s="2"/>
      <c r="R66" s="2"/>
      <c r="S66" s="2"/>
      <c r="T66" s="3"/>
      <c r="U66" s="3"/>
      <c r="V66" s="3">
        <v>456</v>
      </c>
      <c r="W66" s="3"/>
      <c r="X66" s="3"/>
      <c r="Y66" s="3"/>
      <c r="Z66" s="3"/>
      <c r="AA66" s="3"/>
      <c r="AB66" s="3"/>
      <c r="AC66" s="4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15430</v>
      </c>
      <c r="K68" s="195">
        <f>SUM(C72)</f>
        <v>568</v>
      </c>
      <c r="L68" s="100"/>
      <c r="M68" s="100"/>
      <c r="N68" s="154"/>
      <c r="O68" s="13">
        <f t="shared" ref="O68:AC68" si="8">SUM(O12:O67)</f>
        <v>568</v>
      </c>
      <c r="P68" s="14">
        <f t="shared" si="8"/>
        <v>85.2</v>
      </c>
      <c r="Q68" s="14">
        <f t="shared" si="8"/>
        <v>85.2</v>
      </c>
      <c r="R68" s="14">
        <f t="shared" si="8"/>
        <v>85.2</v>
      </c>
      <c r="S68" s="14">
        <f t="shared" si="8"/>
        <v>85.2</v>
      </c>
      <c r="T68" s="15">
        <f t="shared" si="8"/>
        <v>1520.2</v>
      </c>
      <c r="U68" s="15">
        <f t="shared" si="8"/>
        <v>1520.2</v>
      </c>
      <c r="V68" s="15">
        <f t="shared" si="8"/>
        <v>2432.1999999999998</v>
      </c>
      <c r="W68" s="15">
        <f t="shared" si="8"/>
        <v>1520.2</v>
      </c>
      <c r="X68" s="15">
        <f t="shared" si="8"/>
        <v>1520.2</v>
      </c>
      <c r="Y68" s="15">
        <f t="shared" si="8"/>
        <v>1520.2</v>
      </c>
      <c r="Z68" s="15">
        <f t="shared" si="8"/>
        <v>1520.2</v>
      </c>
      <c r="AA68" s="15">
        <f t="shared" si="8"/>
        <v>1520.2</v>
      </c>
      <c r="AB68" s="15">
        <f t="shared" si="8"/>
        <v>1520.2</v>
      </c>
      <c r="AC68" s="16">
        <f t="shared" si="8"/>
        <v>1520.2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267</v>
      </c>
      <c r="C71" s="6" t="s">
        <v>34</v>
      </c>
      <c r="D71" s="6" t="s">
        <v>268</v>
      </c>
      <c r="K71" s="158"/>
    </row>
    <row r="72" spans="1:29" s="57" customFormat="1" ht="15.75" x14ac:dyDescent="0.25">
      <c r="A72" s="7" t="s">
        <v>35</v>
      </c>
      <c r="B72" s="227">
        <f>SUM(O68)</f>
        <v>568</v>
      </c>
      <c r="C72" s="8">
        <v>568</v>
      </c>
      <c r="D72" s="228" t="s">
        <v>226</v>
      </c>
      <c r="K72" s="158"/>
    </row>
    <row r="73" spans="1:29" s="57" customFormat="1" ht="15.75" x14ac:dyDescent="0.25">
      <c r="A73" s="7" t="s">
        <v>36</v>
      </c>
      <c r="B73" s="227">
        <f>SUM(P68:S68)</f>
        <v>340.8</v>
      </c>
      <c r="C73" s="8">
        <f>C72*4</f>
        <v>2272</v>
      </c>
      <c r="D73" s="228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16114.000000000004</v>
      </c>
      <c r="C74" s="10">
        <f>C72*10</f>
        <v>5680</v>
      </c>
      <c r="D74" s="229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58" activePane="bottomLeft" state="frozen"/>
      <selection activeCell="A49" sqref="A49"/>
      <selection pane="bottomLeft" activeCell="A70" sqref="A70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4.4257812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205</v>
      </c>
      <c r="L3" s="253"/>
      <c r="M3" s="253"/>
      <c r="N3" s="253"/>
      <c r="O3" s="253"/>
      <c r="P3" s="253"/>
      <c r="Q3" s="253"/>
      <c r="R3" s="253" t="s">
        <v>213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172</v>
      </c>
      <c r="E12" s="62"/>
      <c r="F12" s="63" t="s">
        <v>33</v>
      </c>
      <c r="G12" s="64"/>
      <c r="H12" s="65"/>
      <c r="I12" s="182" t="s">
        <v>206</v>
      </c>
      <c r="J12" s="183">
        <f t="shared" ref="J12" si="0">SUM(O12:AC12)</f>
        <v>3735</v>
      </c>
      <c r="K12" s="65"/>
      <c r="L12" s="201">
        <v>43831</v>
      </c>
      <c r="M12" s="201">
        <v>49309</v>
      </c>
      <c r="N12" s="67"/>
      <c r="O12" s="1">
        <f>0.15*$K$71</f>
        <v>249</v>
      </c>
      <c r="P12" s="2">
        <f>0.15*$K$71</f>
        <v>249</v>
      </c>
      <c r="Q12" s="2">
        <f t="shared" ref="Q12:S12" si="1">0.15*$K$71</f>
        <v>249</v>
      </c>
      <c r="R12" s="2">
        <f t="shared" si="1"/>
        <v>249</v>
      </c>
      <c r="S12" s="2">
        <f t="shared" si="1"/>
        <v>249</v>
      </c>
      <c r="T12" s="3">
        <f>0.15*$K$71</f>
        <v>249</v>
      </c>
      <c r="U12" s="3">
        <f t="shared" ref="U12:AC12" si="2">0.15*$K$71</f>
        <v>249</v>
      </c>
      <c r="V12" s="3">
        <f t="shared" si="2"/>
        <v>249</v>
      </c>
      <c r="W12" s="3">
        <f t="shared" si="2"/>
        <v>249</v>
      </c>
      <c r="X12" s="3">
        <f t="shared" si="2"/>
        <v>249</v>
      </c>
      <c r="Y12" s="3">
        <f t="shared" si="2"/>
        <v>249</v>
      </c>
      <c r="Z12" s="3">
        <f t="shared" si="2"/>
        <v>249</v>
      </c>
      <c r="AA12" s="3">
        <f t="shared" si="2"/>
        <v>249</v>
      </c>
      <c r="AB12" s="3">
        <f t="shared" si="2"/>
        <v>249</v>
      </c>
      <c r="AC12" s="4">
        <f t="shared" si="2"/>
        <v>249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3735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46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49</v>
      </c>
      <c r="B44" s="78"/>
      <c r="C44" s="197" t="s">
        <v>206</v>
      </c>
      <c r="D44" s="83" t="s">
        <v>230</v>
      </c>
      <c r="E44" s="146" t="s">
        <v>103</v>
      </c>
      <c r="F44" s="177" t="s">
        <v>80</v>
      </c>
      <c r="G44" s="146" t="s">
        <v>105</v>
      </c>
      <c r="H44" s="149" t="s">
        <v>150</v>
      </c>
      <c r="I44" s="182" t="s">
        <v>206</v>
      </c>
      <c r="J44" s="183">
        <f t="shared" ref="J44:J47" si="3">SUM(O44:AC44)</f>
        <v>1211</v>
      </c>
      <c r="K44" s="82"/>
      <c r="L44" s="84">
        <v>43831</v>
      </c>
      <c r="M44" s="84">
        <v>44196</v>
      </c>
      <c r="N44" s="85" t="s">
        <v>25</v>
      </c>
      <c r="O44" s="1">
        <v>1211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62</v>
      </c>
      <c r="B45" s="78"/>
      <c r="C45" s="197" t="s">
        <v>206</v>
      </c>
      <c r="D45" s="53" t="s">
        <v>236</v>
      </c>
      <c r="E45" s="146" t="s">
        <v>103</v>
      </c>
      <c r="F45" s="146" t="s">
        <v>75</v>
      </c>
      <c r="G45" s="146" t="s">
        <v>105</v>
      </c>
      <c r="H45" s="149" t="s">
        <v>150</v>
      </c>
      <c r="I45" s="182" t="s">
        <v>206</v>
      </c>
      <c r="J45" s="183">
        <f t="shared" si="3"/>
        <v>4124</v>
      </c>
      <c r="K45" s="82"/>
      <c r="L45" s="84">
        <v>44317</v>
      </c>
      <c r="M45" s="84">
        <v>45657</v>
      </c>
      <c r="N45" s="85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90</v>
      </c>
      <c r="B46" s="78"/>
      <c r="C46" s="197" t="s">
        <v>206</v>
      </c>
      <c r="D46" s="53" t="s">
        <v>233</v>
      </c>
      <c r="E46" s="146" t="s">
        <v>103</v>
      </c>
      <c r="F46" s="177" t="s">
        <v>80</v>
      </c>
      <c r="G46" s="146" t="s">
        <v>105</v>
      </c>
      <c r="H46" s="149" t="s">
        <v>150</v>
      </c>
      <c r="I46" s="182" t="s">
        <v>206</v>
      </c>
      <c r="J46" s="183">
        <f t="shared" si="3"/>
        <v>2062</v>
      </c>
      <c r="K46" s="82"/>
      <c r="L46" s="84">
        <v>45047</v>
      </c>
      <c r="M46" s="84">
        <v>45657</v>
      </c>
      <c r="N46" s="85" t="s">
        <v>26</v>
      </c>
      <c r="O46" s="1"/>
      <c r="P46" s="2"/>
      <c r="Q46" s="2"/>
      <c r="R46" s="2">
        <v>1031</v>
      </c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106</v>
      </c>
      <c r="B47" s="78"/>
      <c r="C47" s="197" t="s">
        <v>206</v>
      </c>
      <c r="D47" s="53" t="s">
        <v>236</v>
      </c>
      <c r="E47" s="146" t="s">
        <v>103</v>
      </c>
      <c r="F47" s="146" t="s">
        <v>75</v>
      </c>
      <c r="G47" s="146" t="s">
        <v>105</v>
      </c>
      <c r="H47" s="149" t="s">
        <v>150</v>
      </c>
      <c r="I47" s="182" t="s">
        <v>206</v>
      </c>
      <c r="J47" s="183">
        <f t="shared" si="3"/>
        <v>10310</v>
      </c>
      <c r="K47" s="82"/>
      <c r="L47" s="84">
        <v>45778</v>
      </c>
      <c r="M47" s="84">
        <v>49309</v>
      </c>
      <c r="N47" s="85" t="s">
        <v>27</v>
      </c>
      <c r="O47" s="1"/>
      <c r="P47" s="2"/>
      <c r="Q47" s="2"/>
      <c r="R47" s="2"/>
      <c r="S47" s="2"/>
      <c r="T47" s="3">
        <v>1031</v>
      </c>
      <c r="U47" s="3">
        <v>1031</v>
      </c>
      <c r="V47" s="3">
        <v>1031</v>
      </c>
      <c r="W47" s="3">
        <v>1031</v>
      </c>
      <c r="X47" s="3">
        <v>1031</v>
      </c>
      <c r="Y47" s="3">
        <v>1031</v>
      </c>
      <c r="Z47" s="3">
        <v>1031</v>
      </c>
      <c r="AA47" s="3">
        <v>1031</v>
      </c>
      <c r="AB47" s="3">
        <v>1031</v>
      </c>
      <c r="AC47" s="4">
        <v>1031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46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s="86" customFormat="1" ht="120" x14ac:dyDescent="0.25">
      <c r="A59" s="168">
        <v>47</v>
      </c>
      <c r="B59" s="78"/>
      <c r="C59" s="81" t="s">
        <v>245</v>
      </c>
      <c r="D59" s="96" t="s">
        <v>232</v>
      </c>
      <c r="E59" s="19" t="s">
        <v>108</v>
      </c>
      <c r="F59" s="19" t="s">
        <v>90</v>
      </c>
      <c r="G59" s="19" t="s">
        <v>91</v>
      </c>
      <c r="H59" s="82"/>
      <c r="I59" s="182" t="s">
        <v>220</v>
      </c>
      <c r="J59" s="183">
        <f t="shared" ref="J59" si="4">SUM(O59:AC59)</f>
        <v>100</v>
      </c>
      <c r="K59" s="82"/>
      <c r="L59" s="84">
        <v>43922</v>
      </c>
      <c r="M59" s="84">
        <v>44196</v>
      </c>
      <c r="N59" s="85" t="s">
        <v>25</v>
      </c>
      <c r="O59" s="1">
        <v>100</v>
      </c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122</v>
      </c>
      <c r="B65" s="78"/>
      <c r="C65" s="79" t="s">
        <v>137</v>
      </c>
      <c r="D65" s="81" t="s">
        <v>138</v>
      </c>
      <c r="E65" s="19" t="s">
        <v>113</v>
      </c>
      <c r="F65" s="80" t="s">
        <v>114</v>
      </c>
      <c r="G65" s="81" t="s">
        <v>115</v>
      </c>
      <c r="H65" s="82"/>
      <c r="I65" s="182" t="s">
        <v>220</v>
      </c>
      <c r="J65" s="183">
        <f t="shared" ref="J65" si="5">SUM(O65:AC65)</f>
        <v>974</v>
      </c>
      <c r="K65" s="82"/>
      <c r="L65" s="84">
        <v>46388</v>
      </c>
      <c r="M65" s="84">
        <v>46752</v>
      </c>
      <c r="N65" s="85" t="s">
        <v>27</v>
      </c>
      <c r="O65" s="1"/>
      <c r="P65" s="2"/>
      <c r="Q65" s="2"/>
      <c r="R65" s="2"/>
      <c r="S65" s="2"/>
      <c r="T65" s="3"/>
      <c r="U65" s="3"/>
      <c r="V65" s="3">
        <v>974</v>
      </c>
      <c r="W65" s="3"/>
      <c r="X65" s="3"/>
      <c r="Y65" s="3"/>
      <c r="Z65" s="3"/>
      <c r="AA65" s="3"/>
      <c r="AB65" s="3"/>
      <c r="AC65" s="4"/>
    </row>
    <row r="66" spans="1:29" x14ac:dyDescent="0.25">
      <c r="A66" s="163"/>
      <c r="B66" s="59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4" customFormat="1" x14ac:dyDescent="0.25">
      <c r="A67" s="174"/>
      <c r="B67" s="116" t="s">
        <v>3</v>
      </c>
      <c r="C67" s="117"/>
      <c r="D67" s="117"/>
      <c r="E67" s="117"/>
      <c r="F67" s="117"/>
      <c r="G67" s="117"/>
      <c r="H67" s="118"/>
      <c r="I67" s="189"/>
      <c r="J67" s="189"/>
      <c r="K67" s="118"/>
      <c r="L67" s="119"/>
      <c r="M67" s="119"/>
      <c r="N67" s="122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21"/>
    </row>
    <row r="68" spans="1:29" s="86" customFormat="1" ht="120" x14ac:dyDescent="0.25">
      <c r="A68" s="168">
        <v>48</v>
      </c>
      <c r="B68" s="78"/>
      <c r="C68" s="81" t="s">
        <v>244</v>
      </c>
      <c r="D68" s="96" t="s">
        <v>232</v>
      </c>
      <c r="E68" s="19" t="s">
        <v>108</v>
      </c>
      <c r="F68" s="19" t="s">
        <v>90</v>
      </c>
      <c r="G68" s="19" t="s">
        <v>91</v>
      </c>
      <c r="H68" s="82"/>
      <c r="I68" s="182" t="s">
        <v>220</v>
      </c>
      <c r="J68" s="183">
        <f t="shared" ref="J68" si="6">SUM(O68:AC68)</f>
        <v>100</v>
      </c>
      <c r="K68" s="82"/>
      <c r="L68" s="84">
        <v>43922</v>
      </c>
      <c r="M68" s="84">
        <v>44196</v>
      </c>
      <c r="N68" s="85" t="s">
        <v>25</v>
      </c>
      <c r="O68" s="1">
        <v>100</v>
      </c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86" customFormat="1" ht="120" x14ac:dyDescent="0.25">
      <c r="A69" s="168">
        <v>123</v>
      </c>
      <c r="B69" s="78"/>
      <c r="C69" s="79" t="s">
        <v>139</v>
      </c>
      <c r="D69" s="96" t="s">
        <v>262</v>
      </c>
      <c r="E69" s="19" t="s">
        <v>81</v>
      </c>
      <c r="F69" s="19" t="s">
        <v>90</v>
      </c>
      <c r="G69" s="19" t="s">
        <v>91</v>
      </c>
      <c r="H69" s="82"/>
      <c r="I69" s="182" t="s">
        <v>220</v>
      </c>
      <c r="J69" s="183">
        <f t="shared" ref="J69" si="7">SUM(O69:AC69)</f>
        <v>974</v>
      </c>
      <c r="K69" s="82"/>
      <c r="L69" s="84">
        <v>46388</v>
      </c>
      <c r="M69" s="84">
        <v>46752</v>
      </c>
      <c r="N69" s="85" t="s">
        <v>27</v>
      </c>
      <c r="O69" s="1"/>
      <c r="P69" s="2"/>
      <c r="Q69" s="2"/>
      <c r="R69" s="2"/>
      <c r="S69" s="2"/>
      <c r="T69" s="3"/>
      <c r="U69" s="3"/>
      <c r="V69" s="3">
        <v>974</v>
      </c>
      <c r="W69" s="3"/>
      <c r="X69" s="3"/>
      <c r="Y69" s="3"/>
      <c r="Z69" s="3"/>
      <c r="AA69" s="3"/>
      <c r="AB69" s="3"/>
      <c r="AC69" s="4"/>
    </row>
    <row r="70" spans="1:29" ht="15.75" thickBot="1" x14ac:dyDescent="0.3">
      <c r="A70" s="163"/>
      <c r="B70" s="152"/>
      <c r="C70" s="60"/>
      <c r="D70" s="60"/>
      <c r="E70" s="60"/>
      <c r="F70" s="60"/>
      <c r="G70" s="60"/>
      <c r="H70" s="65"/>
      <c r="I70" s="182"/>
      <c r="J70" s="182"/>
      <c r="K70" s="65"/>
      <c r="L70" s="66"/>
      <c r="M70" s="66"/>
      <c r="N70" s="107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0"/>
    </row>
    <row r="71" spans="1:29" s="155" customFormat="1" ht="15.75" thickBot="1" x14ac:dyDescent="0.3">
      <c r="A71" s="153"/>
      <c r="B71" s="100" t="s">
        <v>0</v>
      </c>
      <c r="C71" s="100"/>
      <c r="D71" s="100"/>
      <c r="E71" s="100"/>
      <c r="F71" s="100"/>
      <c r="G71" s="100"/>
      <c r="H71" s="100"/>
      <c r="I71" s="186"/>
      <c r="J71" s="186">
        <f>SUM(J42:J70)</f>
        <v>19855</v>
      </c>
      <c r="K71" s="195">
        <f>SUM(C75)</f>
        <v>1660</v>
      </c>
      <c r="L71" s="100"/>
      <c r="M71" s="100"/>
      <c r="N71" s="154"/>
      <c r="O71" s="13">
        <f t="shared" ref="O71:AC71" si="8">SUM(O11:O70)</f>
        <v>1660</v>
      </c>
      <c r="P71" s="14">
        <f t="shared" si="8"/>
        <v>1280</v>
      </c>
      <c r="Q71" s="14">
        <f t="shared" si="8"/>
        <v>1280</v>
      </c>
      <c r="R71" s="14">
        <f t="shared" si="8"/>
        <v>2311</v>
      </c>
      <c r="S71" s="14">
        <f t="shared" si="8"/>
        <v>2311</v>
      </c>
      <c r="T71" s="15">
        <f t="shared" si="8"/>
        <v>1280</v>
      </c>
      <c r="U71" s="15">
        <f t="shared" si="8"/>
        <v>1280</v>
      </c>
      <c r="V71" s="15">
        <f t="shared" si="8"/>
        <v>3228</v>
      </c>
      <c r="W71" s="15">
        <f t="shared" si="8"/>
        <v>1280</v>
      </c>
      <c r="X71" s="15">
        <f t="shared" si="8"/>
        <v>1280</v>
      </c>
      <c r="Y71" s="15">
        <f t="shared" si="8"/>
        <v>1280</v>
      </c>
      <c r="Z71" s="15">
        <f t="shared" si="8"/>
        <v>1280</v>
      </c>
      <c r="AA71" s="15">
        <f t="shared" si="8"/>
        <v>1280</v>
      </c>
      <c r="AB71" s="15">
        <f t="shared" si="8"/>
        <v>1280</v>
      </c>
      <c r="AC71" s="16">
        <f t="shared" si="8"/>
        <v>1280</v>
      </c>
    </row>
    <row r="72" spans="1:29" ht="15.75" x14ac:dyDescent="0.25">
      <c r="K72" s="156" t="s">
        <v>225</v>
      </c>
    </row>
    <row r="73" spans="1:29" s="57" customFormat="1" ht="15.75" x14ac:dyDescent="0.25">
      <c r="K73" s="158"/>
    </row>
    <row r="74" spans="1:29" s="57" customFormat="1" ht="60" x14ac:dyDescent="0.25">
      <c r="A74" s="5"/>
      <c r="B74" s="6" t="s">
        <v>267</v>
      </c>
      <c r="C74" s="6" t="s">
        <v>34</v>
      </c>
      <c r="D74" s="6" t="s">
        <v>268</v>
      </c>
      <c r="K74" s="158"/>
    </row>
    <row r="75" spans="1:29" s="57" customFormat="1" ht="15.75" x14ac:dyDescent="0.25">
      <c r="A75" s="7" t="s">
        <v>35</v>
      </c>
      <c r="B75" s="227">
        <f>SUM(O71)</f>
        <v>1660</v>
      </c>
      <c r="C75" s="8">
        <v>1660</v>
      </c>
      <c r="D75" s="228" t="s">
        <v>226</v>
      </c>
      <c r="K75" s="158"/>
    </row>
    <row r="76" spans="1:29" s="57" customFormat="1" ht="15.75" x14ac:dyDescent="0.25">
      <c r="A76" s="7" t="s">
        <v>36</v>
      </c>
      <c r="B76" s="227">
        <f>SUM(P71:S71)</f>
        <v>7182</v>
      </c>
      <c r="C76" s="8">
        <f>C75*4</f>
        <v>6640</v>
      </c>
      <c r="D76" s="228" t="s">
        <v>227</v>
      </c>
      <c r="K76" s="158"/>
    </row>
    <row r="77" spans="1:29" s="57" customFormat="1" ht="15.75" thickBot="1" x14ac:dyDescent="0.3">
      <c r="A77" s="9" t="s">
        <v>37</v>
      </c>
      <c r="B77" s="10">
        <f>SUM(T71:AC71)</f>
        <v>14748</v>
      </c>
      <c r="C77" s="10">
        <f>C75*10</f>
        <v>16600</v>
      </c>
      <c r="D77" s="229" t="s">
        <v>228</v>
      </c>
    </row>
    <row r="78" spans="1:29" s="57" customFormat="1" x14ac:dyDescent="0.25">
      <c r="A78" s="11"/>
      <c r="B78" s="12"/>
      <c r="C78" s="12"/>
    </row>
    <row r="81" spans="2:2" x14ac:dyDescent="0.25">
      <c r="B81" s="160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5" spans="2:2" x14ac:dyDescent="0.25">
      <c r="B85" s="161"/>
    </row>
    <row r="87" spans="2:2" x14ac:dyDescent="0.25">
      <c r="B87" s="162"/>
    </row>
    <row r="95" spans="2:2" x14ac:dyDescent="0.25">
      <c r="B95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70" zoomScaleNormal="70" zoomScaleSheetLayoutView="70" workbookViewId="0">
      <pane ySplit="7" topLeftCell="A8" activePane="bottomLeft" state="frozen"/>
      <selection activeCell="A49" sqref="A49"/>
      <selection pane="bottomLeft" activeCell="A58" sqref="A58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200</v>
      </c>
      <c r="L3" s="253"/>
      <c r="M3" s="253"/>
      <c r="N3" s="253"/>
      <c r="O3" s="253"/>
      <c r="P3" s="253"/>
      <c r="Q3" s="253"/>
      <c r="R3" s="253" t="s">
        <v>212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201</v>
      </c>
      <c r="E12" s="62"/>
      <c r="F12" s="63" t="s">
        <v>33</v>
      </c>
      <c r="G12" s="64"/>
      <c r="H12" s="65"/>
      <c r="I12" s="182" t="s">
        <v>202</v>
      </c>
      <c r="J12" s="183">
        <f t="shared" ref="J12" si="0">SUM(O12:AC12)</f>
        <v>5760</v>
      </c>
      <c r="K12" s="65"/>
      <c r="L12" s="201">
        <v>43831</v>
      </c>
      <c r="M12" s="201">
        <v>49309</v>
      </c>
      <c r="N12" s="67"/>
      <c r="O12" s="1">
        <f>0.15*$K$66</f>
        <v>384</v>
      </c>
      <c r="P12" s="2">
        <f>0.15*$K$66</f>
        <v>384</v>
      </c>
      <c r="Q12" s="2">
        <f t="shared" ref="Q12:S12" si="1">0.15*$K$66</f>
        <v>384</v>
      </c>
      <c r="R12" s="2">
        <f t="shared" si="1"/>
        <v>384</v>
      </c>
      <c r="S12" s="2">
        <f t="shared" si="1"/>
        <v>384</v>
      </c>
      <c r="T12" s="3">
        <f>0.15*$K$66</f>
        <v>384</v>
      </c>
      <c r="U12" s="3">
        <f t="shared" ref="U12:AC12" si="2">0.15*$K$66</f>
        <v>384</v>
      </c>
      <c r="V12" s="3">
        <f t="shared" si="2"/>
        <v>384</v>
      </c>
      <c r="W12" s="3">
        <f t="shared" si="2"/>
        <v>384</v>
      </c>
      <c r="X12" s="3">
        <f t="shared" si="2"/>
        <v>384</v>
      </c>
      <c r="Y12" s="3">
        <f t="shared" si="2"/>
        <v>384</v>
      </c>
      <c r="Z12" s="3">
        <f t="shared" si="2"/>
        <v>384</v>
      </c>
      <c r="AA12" s="3">
        <f t="shared" si="2"/>
        <v>384</v>
      </c>
      <c r="AB12" s="3">
        <f t="shared" si="2"/>
        <v>384</v>
      </c>
      <c r="AC12" s="4">
        <f t="shared" si="2"/>
        <v>384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5760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50</v>
      </c>
      <c r="B44" s="78"/>
      <c r="C44" s="138" t="s">
        <v>202</v>
      </c>
      <c r="D44" s="213" t="s">
        <v>230</v>
      </c>
      <c r="E44" s="146" t="s">
        <v>103</v>
      </c>
      <c r="F44" s="147" t="s">
        <v>104</v>
      </c>
      <c r="G44" s="146" t="s">
        <v>105</v>
      </c>
      <c r="H44" s="52" t="s">
        <v>150</v>
      </c>
      <c r="I44" s="182" t="s">
        <v>202</v>
      </c>
      <c r="J44" s="183">
        <f t="shared" ref="J44" si="3">SUM(O44:AC44)</f>
        <v>2196</v>
      </c>
      <c r="K44" s="82"/>
      <c r="L44" s="84">
        <v>43831</v>
      </c>
      <c r="M44" s="84">
        <v>44196</v>
      </c>
      <c r="N44" s="67" t="s">
        <v>25</v>
      </c>
      <c r="O44" s="1">
        <v>2196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s="86" customFormat="1" ht="105" x14ac:dyDescent="0.25">
      <c r="A54" s="215">
        <v>88</v>
      </c>
      <c r="B54" s="78"/>
      <c r="C54" s="79" t="s">
        <v>198</v>
      </c>
      <c r="D54" s="81" t="s">
        <v>258</v>
      </c>
      <c r="E54" s="146" t="s">
        <v>93</v>
      </c>
      <c r="F54" s="146" t="s">
        <v>159</v>
      </c>
      <c r="G54" s="146" t="s">
        <v>160</v>
      </c>
      <c r="H54" s="82"/>
      <c r="I54" s="182" t="s">
        <v>221</v>
      </c>
      <c r="J54" s="183">
        <f t="shared" ref="J54" si="4">SUM(O54:AC54)</f>
        <v>1427</v>
      </c>
      <c r="K54" s="82"/>
      <c r="L54" s="84">
        <v>44927</v>
      </c>
      <c r="M54" s="84">
        <v>45657</v>
      </c>
      <c r="N54" s="85" t="s">
        <v>26</v>
      </c>
      <c r="O54" s="1"/>
      <c r="P54" s="2"/>
      <c r="Q54" s="2"/>
      <c r="R54" s="2">
        <v>562</v>
      </c>
      <c r="S54" s="2">
        <v>865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s="86" customFormat="1" ht="120" x14ac:dyDescent="0.25">
      <c r="A57" s="168">
        <v>89</v>
      </c>
      <c r="B57" s="78"/>
      <c r="C57" s="79" t="s">
        <v>198</v>
      </c>
      <c r="D57" s="81" t="s">
        <v>262</v>
      </c>
      <c r="E57" s="177" t="s">
        <v>81</v>
      </c>
      <c r="F57" s="146" t="s">
        <v>199</v>
      </c>
      <c r="G57" s="177" t="s">
        <v>110</v>
      </c>
      <c r="H57" s="82"/>
      <c r="I57" s="182" t="s">
        <v>221</v>
      </c>
      <c r="J57" s="183">
        <f t="shared" ref="J57" si="5">SUM(O57:AC57)</f>
        <v>1176</v>
      </c>
      <c r="K57" s="82"/>
      <c r="L57" s="84">
        <v>45292</v>
      </c>
      <c r="M57" s="84">
        <v>45657</v>
      </c>
      <c r="N57" s="85" t="s">
        <v>26</v>
      </c>
      <c r="O57" s="1"/>
      <c r="P57" s="2"/>
      <c r="Q57" s="2"/>
      <c r="R57" s="2"/>
      <c r="S57" s="2">
        <v>1176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ht="15.75" thickBot="1" x14ac:dyDescent="0.3">
      <c r="A65" s="163"/>
      <c r="B65" s="152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5" customFormat="1" ht="15.75" thickBot="1" x14ac:dyDescent="0.3">
      <c r="A66" s="153"/>
      <c r="B66" s="100" t="s">
        <v>0</v>
      </c>
      <c r="C66" s="100"/>
      <c r="D66" s="100"/>
      <c r="E66" s="100"/>
      <c r="F66" s="100"/>
      <c r="G66" s="100"/>
      <c r="H66" s="100"/>
      <c r="I66" s="186"/>
      <c r="J66" s="186">
        <f>SUM(J42:J65)</f>
        <v>4799</v>
      </c>
      <c r="K66" s="195">
        <f>SUM(C70)</f>
        <v>2560</v>
      </c>
      <c r="L66" s="100"/>
      <c r="M66" s="100"/>
      <c r="N66" s="154"/>
      <c r="O66" s="13">
        <f t="shared" ref="O66:AC66" si="6">SUM(O12:O65)</f>
        <v>2580</v>
      </c>
      <c r="P66" s="14">
        <f t="shared" si="6"/>
        <v>384</v>
      </c>
      <c r="Q66" s="14">
        <f t="shared" si="6"/>
        <v>384</v>
      </c>
      <c r="R66" s="14">
        <f t="shared" si="6"/>
        <v>946</v>
      </c>
      <c r="S66" s="14">
        <f t="shared" si="6"/>
        <v>2425</v>
      </c>
      <c r="T66" s="15">
        <f t="shared" si="6"/>
        <v>384</v>
      </c>
      <c r="U66" s="15">
        <f t="shared" si="6"/>
        <v>384</v>
      </c>
      <c r="V66" s="15">
        <f t="shared" si="6"/>
        <v>384</v>
      </c>
      <c r="W66" s="15">
        <f t="shared" si="6"/>
        <v>384</v>
      </c>
      <c r="X66" s="15">
        <f t="shared" si="6"/>
        <v>384</v>
      </c>
      <c r="Y66" s="15">
        <f t="shared" si="6"/>
        <v>384</v>
      </c>
      <c r="Z66" s="15">
        <f t="shared" si="6"/>
        <v>384</v>
      </c>
      <c r="AA66" s="15">
        <f t="shared" si="6"/>
        <v>384</v>
      </c>
      <c r="AB66" s="15">
        <f t="shared" si="6"/>
        <v>384</v>
      </c>
      <c r="AC66" s="16">
        <f t="shared" si="6"/>
        <v>384</v>
      </c>
    </row>
    <row r="67" spans="1:29" ht="15.75" x14ac:dyDescent="0.25">
      <c r="A67" s="103"/>
      <c r="B67" s="104"/>
      <c r="C67" s="104"/>
      <c r="D67" s="104"/>
      <c r="E67" s="104"/>
      <c r="F67" s="104"/>
      <c r="G67" s="104"/>
      <c r="H67" s="104"/>
      <c r="I67" s="105"/>
      <c r="K67" s="156" t="s">
        <v>225</v>
      </c>
    </row>
    <row r="68" spans="1:29" s="57" customFormat="1" ht="15.75" x14ac:dyDescent="0.25">
      <c r="K68" s="158"/>
    </row>
    <row r="69" spans="1:29" s="57" customFormat="1" ht="60" x14ac:dyDescent="0.25">
      <c r="A69" s="5"/>
      <c r="B69" s="6" t="s">
        <v>267</v>
      </c>
      <c r="C69" s="6" t="s">
        <v>34</v>
      </c>
      <c r="D69" s="6" t="s">
        <v>268</v>
      </c>
      <c r="K69" s="158"/>
    </row>
    <row r="70" spans="1:29" s="57" customFormat="1" ht="15.75" x14ac:dyDescent="0.25">
      <c r="A70" s="7" t="s">
        <v>35</v>
      </c>
      <c r="B70" s="227">
        <f>SUM(O66)</f>
        <v>2580</v>
      </c>
      <c r="C70" s="8">
        <v>2560</v>
      </c>
      <c r="D70" s="228" t="s">
        <v>226</v>
      </c>
      <c r="K70" s="158"/>
    </row>
    <row r="71" spans="1:29" s="57" customFormat="1" ht="15.75" x14ac:dyDescent="0.25">
      <c r="A71" s="7" t="s">
        <v>36</v>
      </c>
      <c r="B71" s="227">
        <f>SUM(P66:S66)</f>
        <v>4139</v>
      </c>
      <c r="C71" s="8">
        <f>C70*4</f>
        <v>10240</v>
      </c>
      <c r="D71" s="228" t="s">
        <v>227</v>
      </c>
      <c r="K71" s="158"/>
    </row>
    <row r="72" spans="1:29" s="57" customFormat="1" ht="15.75" thickBot="1" x14ac:dyDescent="0.3">
      <c r="A72" s="9" t="s">
        <v>37</v>
      </c>
      <c r="B72" s="10">
        <f>SUM(T66:AC66)</f>
        <v>3840</v>
      </c>
      <c r="C72" s="10">
        <f>C70*10</f>
        <v>25600</v>
      </c>
      <c r="D72" s="229" t="s">
        <v>228</v>
      </c>
    </row>
    <row r="73" spans="1:29" s="57" customFormat="1" x14ac:dyDescent="0.25">
      <c r="A73" s="11"/>
      <c r="B73" s="12"/>
      <c r="C73" s="12"/>
    </row>
    <row r="75" spans="1:29" x14ac:dyDescent="0.25">
      <c r="B75" s="160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1" spans="2:2" x14ac:dyDescent="0.25">
      <c r="B81" s="162"/>
    </row>
    <row r="89" spans="2:2" x14ac:dyDescent="0.25">
      <c r="B89" s="162"/>
    </row>
  </sheetData>
  <mergeCells count="50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8" activePane="bottomLeft" state="frozen"/>
      <selection activeCell="A49" sqref="A49"/>
      <selection pane="bottomLeft" activeCell="A46" sqref="A46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190</v>
      </c>
      <c r="L3" s="253"/>
      <c r="M3" s="253"/>
      <c r="N3" s="253"/>
      <c r="O3" s="253"/>
      <c r="P3" s="253"/>
      <c r="Q3" s="253"/>
      <c r="R3" s="253" t="s">
        <v>148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186</v>
      </c>
      <c r="J12" s="183">
        <f t="shared" ref="J12" si="0">SUM(O12:AC12)</f>
        <v>1171.8000000000004</v>
      </c>
      <c r="K12" s="65"/>
      <c r="L12" s="201">
        <v>43831</v>
      </c>
      <c r="M12" s="201">
        <v>49309</v>
      </c>
      <c r="N12" s="67"/>
      <c r="O12" s="1">
        <f>1*$C$69</f>
        <v>378</v>
      </c>
      <c r="P12" s="2">
        <f>0.15*$K$65</f>
        <v>56.699999999999996</v>
      </c>
      <c r="Q12" s="2">
        <f t="shared" ref="Q12:S12" si="1">0.15*$K$65</f>
        <v>56.699999999999996</v>
      </c>
      <c r="R12" s="2">
        <f t="shared" si="1"/>
        <v>56.699999999999996</v>
      </c>
      <c r="S12" s="2">
        <f t="shared" si="1"/>
        <v>56.699999999999996</v>
      </c>
      <c r="T12" s="3">
        <f>0.15*$K$65</f>
        <v>56.699999999999996</v>
      </c>
      <c r="U12" s="3">
        <f t="shared" ref="U12:AC12" si="2">0.15*$K$65</f>
        <v>56.699999999999996</v>
      </c>
      <c r="V12" s="3">
        <f t="shared" si="2"/>
        <v>56.699999999999996</v>
      </c>
      <c r="W12" s="3">
        <f t="shared" si="2"/>
        <v>56.699999999999996</v>
      </c>
      <c r="X12" s="3">
        <f t="shared" si="2"/>
        <v>56.699999999999996</v>
      </c>
      <c r="Y12" s="3">
        <f t="shared" si="2"/>
        <v>56.699999999999996</v>
      </c>
      <c r="Z12" s="3">
        <f t="shared" si="2"/>
        <v>56.699999999999996</v>
      </c>
      <c r="AA12" s="3">
        <f t="shared" si="2"/>
        <v>56.699999999999996</v>
      </c>
      <c r="AB12" s="3">
        <f t="shared" si="2"/>
        <v>56.699999999999996</v>
      </c>
      <c r="AC12" s="4">
        <f t="shared" si="2"/>
        <v>56.699999999999996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77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1171.8000000000004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293">
        <v>63</v>
      </c>
      <c r="B44" s="78"/>
      <c r="C44" s="138" t="s">
        <v>184</v>
      </c>
      <c r="D44" s="43" t="s">
        <v>185</v>
      </c>
      <c r="E44" s="146" t="s">
        <v>74</v>
      </c>
      <c r="F44" s="146" t="s">
        <v>104</v>
      </c>
      <c r="G44" s="146" t="s">
        <v>105</v>
      </c>
      <c r="H44" s="52" t="s">
        <v>150</v>
      </c>
      <c r="I44" s="182" t="s">
        <v>186</v>
      </c>
      <c r="J44" s="183">
        <f t="shared" ref="J44:J45" si="3">SUM(O44:AC44)</f>
        <v>748</v>
      </c>
      <c r="K44" s="82"/>
      <c r="L44" s="84">
        <v>44287</v>
      </c>
      <c r="M44" s="84">
        <v>45657</v>
      </c>
      <c r="N44" s="67" t="s">
        <v>26</v>
      </c>
      <c r="O44" s="1"/>
      <c r="P44" s="2">
        <v>187</v>
      </c>
      <c r="Q44" s="2">
        <v>187</v>
      </c>
      <c r="R44" s="2">
        <v>187</v>
      </c>
      <c r="S44" s="2">
        <v>187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294"/>
      <c r="B45" s="78"/>
      <c r="C45" s="138" t="s">
        <v>184</v>
      </c>
      <c r="D45" s="43" t="s">
        <v>185</v>
      </c>
      <c r="E45" s="146" t="s">
        <v>74</v>
      </c>
      <c r="F45" s="146" t="s">
        <v>104</v>
      </c>
      <c r="G45" s="146" t="s">
        <v>105</v>
      </c>
      <c r="H45" s="52" t="s">
        <v>150</v>
      </c>
      <c r="I45" s="182" t="s">
        <v>186</v>
      </c>
      <c r="J45" s="183">
        <f t="shared" si="3"/>
        <v>1945</v>
      </c>
      <c r="K45" s="82"/>
      <c r="L45" s="84">
        <v>45748</v>
      </c>
      <c r="M45" s="84">
        <v>49309</v>
      </c>
      <c r="N45" s="67" t="s">
        <v>27</v>
      </c>
      <c r="O45" s="1"/>
      <c r="P45" s="2"/>
      <c r="Q45" s="2"/>
      <c r="R45" s="2"/>
      <c r="S45" s="2"/>
      <c r="T45" s="3">
        <v>230</v>
      </c>
      <c r="U45" s="3">
        <v>230</v>
      </c>
      <c r="V45" s="3">
        <v>230</v>
      </c>
      <c r="W45" s="3">
        <v>230</v>
      </c>
      <c r="X45" s="3">
        <v>230</v>
      </c>
      <c r="Y45" s="3">
        <v>230</v>
      </c>
      <c r="Z45" s="3">
        <v>175</v>
      </c>
      <c r="AA45" s="3">
        <v>130</v>
      </c>
      <c r="AB45" s="3">
        <v>130</v>
      </c>
      <c r="AC45" s="4">
        <v>130</v>
      </c>
    </row>
    <row r="46" spans="1:29" s="114" customFormat="1" x14ac:dyDescent="0.25">
      <c r="A46" s="163"/>
      <c r="B46" s="59"/>
      <c r="C46" s="60"/>
      <c r="D46" s="60"/>
      <c r="E46" s="60"/>
      <c r="F46" s="60"/>
      <c r="G46" s="60"/>
      <c r="H46" s="112"/>
      <c r="I46" s="182"/>
      <c r="J46" s="182"/>
      <c r="K46" s="65"/>
      <c r="L46" s="113"/>
      <c r="M46" s="66"/>
      <c r="N46" s="65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2</v>
      </c>
      <c r="C47" s="71"/>
      <c r="D47" s="71"/>
      <c r="E47" s="71"/>
      <c r="F47" s="71"/>
      <c r="G47" s="71"/>
      <c r="H47" s="76"/>
      <c r="I47" s="181"/>
      <c r="J47" s="181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3</v>
      </c>
      <c r="C49" s="71"/>
      <c r="D49" s="71"/>
      <c r="E49" s="71"/>
      <c r="F49" s="71"/>
      <c r="G49" s="71"/>
      <c r="H49" s="76"/>
      <c r="I49" s="181"/>
      <c r="J49" s="194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6" t="s">
        <v>47</v>
      </c>
      <c r="C51" s="71"/>
      <c r="D51" s="71"/>
      <c r="E51" s="71"/>
      <c r="F51" s="71"/>
      <c r="G51" s="71"/>
      <c r="H51" s="76"/>
      <c r="I51" s="181"/>
      <c r="J51" s="181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s="114" customFormat="1" x14ac:dyDescent="0.25">
      <c r="A52" s="174"/>
      <c r="B52" s="116" t="s">
        <v>1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2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3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3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ht="15.75" thickBot="1" x14ac:dyDescent="0.3">
      <c r="A64" s="163"/>
      <c r="B64" s="152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0"/>
    </row>
    <row r="65" spans="1:29" s="155" customFormat="1" ht="15.75" thickBot="1" x14ac:dyDescent="0.3">
      <c r="A65" s="153"/>
      <c r="B65" s="100" t="s">
        <v>0</v>
      </c>
      <c r="C65" s="100"/>
      <c r="D65" s="100"/>
      <c r="E65" s="100"/>
      <c r="F65" s="100"/>
      <c r="G65" s="100"/>
      <c r="H65" s="100"/>
      <c r="I65" s="186"/>
      <c r="J65" s="186">
        <f>SUM(J42:J64)</f>
        <v>2693</v>
      </c>
      <c r="K65" s="195">
        <f>SUM(C69)</f>
        <v>378</v>
      </c>
      <c r="L65" s="100"/>
      <c r="M65" s="100"/>
      <c r="N65" s="154"/>
      <c r="O65" s="13">
        <f t="shared" ref="O65:AC65" si="4">SUM(O12:O64)</f>
        <v>378</v>
      </c>
      <c r="P65" s="14">
        <f t="shared" si="4"/>
        <v>243.7</v>
      </c>
      <c r="Q65" s="14">
        <f t="shared" si="4"/>
        <v>243.7</v>
      </c>
      <c r="R65" s="14">
        <f t="shared" si="4"/>
        <v>243.7</v>
      </c>
      <c r="S65" s="14">
        <f t="shared" si="4"/>
        <v>243.7</v>
      </c>
      <c r="T65" s="15">
        <f t="shared" si="4"/>
        <v>286.7</v>
      </c>
      <c r="U65" s="15">
        <f t="shared" si="4"/>
        <v>286.7</v>
      </c>
      <c r="V65" s="15">
        <f t="shared" si="4"/>
        <v>286.7</v>
      </c>
      <c r="W65" s="15">
        <f t="shared" si="4"/>
        <v>286.7</v>
      </c>
      <c r="X65" s="15">
        <f t="shared" si="4"/>
        <v>286.7</v>
      </c>
      <c r="Y65" s="15">
        <f t="shared" si="4"/>
        <v>286.7</v>
      </c>
      <c r="Z65" s="15">
        <f t="shared" si="4"/>
        <v>231.7</v>
      </c>
      <c r="AA65" s="15">
        <f t="shared" si="4"/>
        <v>186.7</v>
      </c>
      <c r="AB65" s="15">
        <f t="shared" si="4"/>
        <v>186.7</v>
      </c>
      <c r="AC65" s="16">
        <f t="shared" si="4"/>
        <v>186.7</v>
      </c>
    </row>
    <row r="66" spans="1:29" ht="15.75" x14ac:dyDescent="0.25">
      <c r="A66" s="103"/>
      <c r="B66" s="104"/>
      <c r="C66" s="104"/>
      <c r="D66" s="104"/>
      <c r="E66" s="104"/>
      <c r="F66" s="104"/>
      <c r="G66" s="104"/>
      <c r="H66" s="104"/>
      <c r="I66" s="105"/>
      <c r="K66" s="156" t="s">
        <v>225</v>
      </c>
    </row>
    <row r="67" spans="1:29" s="57" customFormat="1" ht="15.75" x14ac:dyDescent="0.25">
      <c r="K67" s="158"/>
    </row>
    <row r="68" spans="1:29" s="57" customFormat="1" ht="60" x14ac:dyDescent="0.25">
      <c r="A68" s="5"/>
      <c r="B68" s="6" t="s">
        <v>267</v>
      </c>
      <c r="C68" s="6" t="s">
        <v>34</v>
      </c>
      <c r="D68" s="6" t="s">
        <v>268</v>
      </c>
      <c r="K68" s="158"/>
    </row>
    <row r="69" spans="1:29" s="57" customFormat="1" ht="15.75" x14ac:dyDescent="0.25">
      <c r="A69" s="7" t="s">
        <v>35</v>
      </c>
      <c r="B69" s="227">
        <f>SUM(O65)</f>
        <v>378</v>
      </c>
      <c r="C69" s="8">
        <v>378</v>
      </c>
      <c r="D69" s="228" t="s">
        <v>226</v>
      </c>
      <c r="K69" s="158"/>
    </row>
    <row r="70" spans="1:29" s="57" customFormat="1" ht="15.75" x14ac:dyDescent="0.25">
      <c r="A70" s="7" t="s">
        <v>36</v>
      </c>
      <c r="B70" s="227">
        <f>SUM(P65:S65)</f>
        <v>974.8</v>
      </c>
      <c r="C70" s="8">
        <f>C69*4</f>
        <v>1512</v>
      </c>
      <c r="D70" s="228" t="s">
        <v>227</v>
      </c>
      <c r="K70" s="158"/>
    </row>
    <row r="71" spans="1:29" s="57" customFormat="1" ht="15.75" thickBot="1" x14ac:dyDescent="0.3">
      <c r="A71" s="9" t="s">
        <v>37</v>
      </c>
      <c r="B71" s="10">
        <f>SUM(T65:AC65)</f>
        <v>2511.9999999999995</v>
      </c>
      <c r="C71" s="10">
        <f>C69*10</f>
        <v>3780</v>
      </c>
      <c r="D71" s="229" t="s">
        <v>228</v>
      </c>
    </row>
    <row r="72" spans="1:29" s="57" customFormat="1" x14ac:dyDescent="0.25">
      <c r="A72" s="11"/>
      <c r="B72" s="12"/>
      <c r="C72" s="12"/>
    </row>
    <row r="74" spans="1:29" x14ac:dyDescent="0.25">
      <c r="B74" s="160"/>
    </row>
    <row r="75" spans="1:29" x14ac:dyDescent="0.25">
      <c r="B75" s="161"/>
    </row>
    <row r="76" spans="1:29" x14ac:dyDescent="0.25">
      <c r="B76" s="161"/>
    </row>
    <row r="77" spans="1:29" x14ac:dyDescent="0.25">
      <c r="B77" s="161"/>
    </row>
    <row r="78" spans="1:29" x14ac:dyDescent="0.25">
      <c r="B78" s="161"/>
    </row>
    <row r="80" spans="1:29" x14ac:dyDescent="0.25">
      <c r="B80" s="162"/>
    </row>
    <row r="88" spans="2:2" x14ac:dyDescent="0.25">
      <c r="B88" s="162"/>
    </row>
  </sheetData>
  <mergeCells count="51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4:A45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8" activePane="bottomLeft" state="frozen"/>
      <selection activeCell="A49" sqref="A49"/>
      <selection pane="bottomLeft" activeCell="A65" sqref="A65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22.5703125" style="55" bestFit="1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64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65</v>
      </c>
      <c r="J12" s="183">
        <f t="shared" ref="J12" si="0">SUM(O12:AC12)</f>
        <v>2700</v>
      </c>
      <c r="K12" s="65"/>
      <c r="L12" s="201">
        <v>43831</v>
      </c>
      <c r="M12" s="201">
        <v>49309</v>
      </c>
      <c r="N12" s="67"/>
      <c r="O12" s="1">
        <f>0.15*$K$68</f>
        <v>180</v>
      </c>
      <c r="P12" s="2">
        <f>0.15*$K$68</f>
        <v>180</v>
      </c>
      <c r="Q12" s="2">
        <f t="shared" ref="Q12:S12" si="1">0.15*$K$68</f>
        <v>180</v>
      </c>
      <c r="R12" s="2">
        <f t="shared" si="1"/>
        <v>180</v>
      </c>
      <c r="S12" s="2">
        <f t="shared" si="1"/>
        <v>180</v>
      </c>
      <c r="T12" s="3">
        <f>0.15*$K$68</f>
        <v>180</v>
      </c>
      <c r="U12" s="3">
        <f t="shared" ref="U12:AC12" si="2">0.15*$K$68</f>
        <v>180</v>
      </c>
      <c r="V12" s="3">
        <f t="shared" si="2"/>
        <v>180</v>
      </c>
      <c r="W12" s="3">
        <f t="shared" si="2"/>
        <v>180</v>
      </c>
      <c r="X12" s="3">
        <f t="shared" si="2"/>
        <v>180</v>
      </c>
      <c r="Y12" s="3">
        <f t="shared" si="2"/>
        <v>180</v>
      </c>
      <c r="Z12" s="3">
        <f t="shared" si="2"/>
        <v>180</v>
      </c>
      <c r="AA12" s="3">
        <f t="shared" si="2"/>
        <v>180</v>
      </c>
      <c r="AB12" s="3">
        <f t="shared" si="2"/>
        <v>180</v>
      </c>
      <c r="AC12" s="4">
        <f t="shared" si="2"/>
        <v>180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2700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51</v>
      </c>
      <c r="B44" s="78"/>
      <c r="C44" s="138" t="s">
        <v>65</v>
      </c>
      <c r="D44" s="83" t="s">
        <v>230</v>
      </c>
      <c r="E44" s="43" t="s">
        <v>74</v>
      </c>
      <c r="F44" s="43" t="s">
        <v>80</v>
      </c>
      <c r="G44" s="43" t="s">
        <v>76</v>
      </c>
      <c r="H44" s="82"/>
      <c r="I44" s="182" t="s">
        <v>65</v>
      </c>
      <c r="J44" s="183">
        <f t="shared" ref="J44" si="3">SUM(O44:AC44)</f>
        <v>662</v>
      </c>
      <c r="K44" s="82"/>
      <c r="L44" s="84">
        <v>43831</v>
      </c>
      <c r="M44" s="84">
        <v>44196</v>
      </c>
      <c r="N44" s="67" t="s">
        <v>25</v>
      </c>
      <c r="O44" s="44">
        <v>662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14" customFormat="1" x14ac:dyDescent="0.25">
      <c r="A45" s="163"/>
      <c r="B45" s="59"/>
      <c r="C45" s="60"/>
      <c r="D45" s="60"/>
      <c r="E45" s="60"/>
      <c r="F45" s="60"/>
      <c r="G45" s="60"/>
      <c r="H45" s="112"/>
      <c r="I45" s="182"/>
      <c r="J45" s="182"/>
      <c r="K45" s="65"/>
      <c r="L45" s="113"/>
      <c r="M45" s="66"/>
      <c r="N45" s="65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67"/>
      <c r="B46" s="75" t="s">
        <v>2</v>
      </c>
      <c r="C46" s="71"/>
      <c r="D46" s="71"/>
      <c r="E46" s="71"/>
      <c r="F46" s="71"/>
      <c r="G46" s="71"/>
      <c r="H46" s="76"/>
      <c r="I46" s="181"/>
      <c r="J46" s="181"/>
      <c r="K46" s="76"/>
      <c r="L46" s="73"/>
      <c r="M46" s="73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93"/>
    </row>
    <row r="47" spans="1:29" x14ac:dyDescent="0.25">
      <c r="A47" s="163"/>
      <c r="B47" s="59"/>
      <c r="C47" s="115"/>
      <c r="D47" s="60"/>
      <c r="E47" s="19"/>
      <c r="F47" s="19"/>
      <c r="G47" s="19"/>
      <c r="H47" s="65"/>
      <c r="I47" s="182"/>
      <c r="J47" s="183"/>
      <c r="K47" s="65"/>
      <c r="L47" s="66"/>
      <c r="M47" s="66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3</v>
      </c>
      <c r="C48" s="71"/>
      <c r="D48" s="71"/>
      <c r="E48" s="71"/>
      <c r="F48" s="71"/>
      <c r="G48" s="71"/>
      <c r="H48" s="76"/>
      <c r="I48" s="181"/>
      <c r="J48" s="194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6" t="s">
        <v>47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114" customFormat="1" x14ac:dyDescent="0.25">
      <c r="A51" s="174"/>
      <c r="B51" s="116" t="s">
        <v>1</v>
      </c>
      <c r="C51" s="117"/>
      <c r="D51" s="117"/>
      <c r="E51" s="117"/>
      <c r="F51" s="117"/>
      <c r="G51" s="117"/>
      <c r="H51" s="118"/>
      <c r="I51" s="189"/>
      <c r="J51" s="189"/>
      <c r="K51" s="118"/>
      <c r="L51" s="119"/>
      <c r="M51" s="119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21"/>
    </row>
    <row r="52" spans="1:29" x14ac:dyDescent="0.25">
      <c r="A52" s="163"/>
      <c r="B52" s="59"/>
      <c r="C52" s="60"/>
      <c r="D52" s="60"/>
      <c r="E52" s="60"/>
      <c r="F52" s="60"/>
      <c r="G52" s="60"/>
      <c r="H52" s="65"/>
      <c r="I52" s="182"/>
      <c r="J52" s="182"/>
      <c r="K52" s="65"/>
      <c r="L52" s="66"/>
      <c r="M52" s="66"/>
      <c r="N52" s="10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4" customFormat="1" x14ac:dyDescent="0.25">
      <c r="A53" s="174"/>
      <c r="B53" s="116" t="s">
        <v>2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22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3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s="86" customFormat="1" ht="120" x14ac:dyDescent="0.25">
      <c r="A56" s="168">
        <v>47</v>
      </c>
      <c r="B56" s="78"/>
      <c r="C56" s="81" t="s">
        <v>245</v>
      </c>
      <c r="D56" s="96" t="s">
        <v>232</v>
      </c>
      <c r="E56" s="19" t="s">
        <v>108</v>
      </c>
      <c r="F56" s="19" t="s">
        <v>291</v>
      </c>
      <c r="G56" s="19" t="s">
        <v>292</v>
      </c>
      <c r="H56" s="82"/>
      <c r="I56" s="182" t="s">
        <v>220</v>
      </c>
      <c r="J56" s="183">
        <f t="shared" ref="J56" si="4">SUM(O56:AC56)</f>
        <v>179</v>
      </c>
      <c r="K56" s="82"/>
      <c r="L56" s="84">
        <v>43922</v>
      </c>
      <c r="M56" s="84">
        <v>44196</v>
      </c>
      <c r="N56" s="85" t="s">
        <v>25</v>
      </c>
      <c r="O56" s="1">
        <v>179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67"/>
      <c r="B58" s="76" t="s">
        <v>48</v>
      </c>
      <c r="C58" s="71"/>
      <c r="D58" s="71"/>
      <c r="E58" s="71"/>
      <c r="F58" s="71"/>
      <c r="G58" s="71"/>
      <c r="H58" s="76"/>
      <c r="I58" s="181"/>
      <c r="J58" s="181"/>
      <c r="K58" s="76"/>
      <c r="L58" s="73"/>
      <c r="M58" s="73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93"/>
    </row>
    <row r="59" spans="1:29" s="114" customFormat="1" x14ac:dyDescent="0.25">
      <c r="A59" s="174"/>
      <c r="B59" s="116" t="s">
        <v>1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2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s="86" customFormat="1" ht="120" x14ac:dyDescent="0.25">
      <c r="A62" s="168">
        <v>122</v>
      </c>
      <c r="B62" s="78"/>
      <c r="C62" s="79" t="s">
        <v>137</v>
      </c>
      <c r="D62" s="81" t="s">
        <v>138</v>
      </c>
      <c r="E62" s="19" t="s">
        <v>113</v>
      </c>
      <c r="F62" s="80" t="s">
        <v>114</v>
      </c>
      <c r="G62" s="81" t="s">
        <v>115</v>
      </c>
      <c r="H62" s="82"/>
      <c r="I62" s="182" t="s">
        <v>220</v>
      </c>
      <c r="J62" s="183">
        <f t="shared" ref="J62" si="5">SUM(O62:AC62)</f>
        <v>546</v>
      </c>
      <c r="K62" s="82"/>
      <c r="L62" s="84">
        <v>46388</v>
      </c>
      <c r="M62" s="84">
        <v>46752</v>
      </c>
      <c r="N62" s="85" t="s">
        <v>27</v>
      </c>
      <c r="O62" s="1"/>
      <c r="P62" s="2"/>
      <c r="Q62" s="2"/>
      <c r="R62" s="2"/>
      <c r="S62" s="2"/>
      <c r="T62" s="3"/>
      <c r="U62" s="3"/>
      <c r="V62" s="3">
        <v>546</v>
      </c>
      <c r="W62" s="3"/>
      <c r="X62" s="3"/>
      <c r="Y62" s="3"/>
      <c r="Z62" s="3"/>
      <c r="AA62" s="3"/>
      <c r="AB62" s="3"/>
      <c r="AC62" s="4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3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48</v>
      </c>
      <c r="B65" s="78"/>
      <c r="C65" s="81" t="s">
        <v>244</v>
      </c>
      <c r="D65" s="96" t="s">
        <v>232</v>
      </c>
      <c r="E65" s="19" t="s">
        <v>108</v>
      </c>
      <c r="F65" s="19" t="s">
        <v>90</v>
      </c>
      <c r="G65" s="19" t="s">
        <v>91</v>
      </c>
      <c r="H65" s="82"/>
      <c r="I65" s="182" t="s">
        <v>220</v>
      </c>
      <c r="J65" s="183">
        <f t="shared" ref="J65" si="6">SUM(O65:AC65)</f>
        <v>179</v>
      </c>
      <c r="K65" s="82"/>
      <c r="L65" s="84">
        <v>43922</v>
      </c>
      <c r="M65" s="84">
        <v>44196</v>
      </c>
      <c r="N65" s="85" t="s">
        <v>25</v>
      </c>
      <c r="O65" s="1">
        <v>179</v>
      </c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86" customFormat="1" ht="120" x14ac:dyDescent="0.25">
      <c r="A66" s="168">
        <v>123</v>
      </c>
      <c r="B66" s="78"/>
      <c r="C66" s="79" t="s">
        <v>139</v>
      </c>
      <c r="D66" s="96" t="s">
        <v>262</v>
      </c>
      <c r="E66" s="19" t="s">
        <v>81</v>
      </c>
      <c r="F66" s="19" t="s">
        <v>90</v>
      </c>
      <c r="G66" s="19" t="s">
        <v>91</v>
      </c>
      <c r="H66" s="82"/>
      <c r="I66" s="182" t="s">
        <v>220</v>
      </c>
      <c r="J66" s="183">
        <f t="shared" ref="J66" si="7">SUM(O66:AC66)</f>
        <v>546</v>
      </c>
      <c r="K66" s="82"/>
      <c r="L66" s="84">
        <v>46388</v>
      </c>
      <c r="M66" s="84">
        <v>46752</v>
      </c>
      <c r="N66" s="85" t="s">
        <v>27</v>
      </c>
      <c r="O66" s="1"/>
      <c r="P66" s="2"/>
      <c r="Q66" s="2"/>
      <c r="R66" s="2"/>
      <c r="S66" s="2"/>
      <c r="T66" s="3"/>
      <c r="U66" s="3"/>
      <c r="V66" s="3">
        <v>546</v>
      </c>
      <c r="W66" s="3"/>
      <c r="X66" s="3"/>
      <c r="Y66" s="3"/>
      <c r="Z66" s="3"/>
      <c r="AA66" s="3"/>
      <c r="AB66" s="3"/>
      <c r="AC66" s="4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2112</v>
      </c>
      <c r="K68" s="195">
        <f>SUM(C72)</f>
        <v>1200</v>
      </c>
      <c r="L68" s="100"/>
      <c r="M68" s="100"/>
      <c r="N68" s="154"/>
      <c r="O68" s="13">
        <f t="shared" ref="O68:AC68" si="8">SUM(O12:O67)</f>
        <v>1200</v>
      </c>
      <c r="P68" s="14">
        <f t="shared" si="8"/>
        <v>180</v>
      </c>
      <c r="Q68" s="14">
        <f t="shared" si="8"/>
        <v>180</v>
      </c>
      <c r="R68" s="14">
        <f t="shared" si="8"/>
        <v>180</v>
      </c>
      <c r="S68" s="14">
        <f t="shared" si="8"/>
        <v>180</v>
      </c>
      <c r="T68" s="15">
        <f t="shared" si="8"/>
        <v>180</v>
      </c>
      <c r="U68" s="15">
        <f t="shared" si="8"/>
        <v>180</v>
      </c>
      <c r="V68" s="15">
        <f t="shared" si="8"/>
        <v>1272</v>
      </c>
      <c r="W68" s="15">
        <f t="shared" si="8"/>
        <v>180</v>
      </c>
      <c r="X68" s="15">
        <f t="shared" si="8"/>
        <v>180</v>
      </c>
      <c r="Y68" s="15">
        <f t="shared" si="8"/>
        <v>180</v>
      </c>
      <c r="Z68" s="15">
        <f t="shared" si="8"/>
        <v>180</v>
      </c>
      <c r="AA68" s="15">
        <f t="shared" si="8"/>
        <v>180</v>
      </c>
      <c r="AB68" s="15">
        <f t="shared" si="8"/>
        <v>180</v>
      </c>
      <c r="AC68" s="16">
        <f t="shared" si="8"/>
        <v>180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267</v>
      </c>
      <c r="C71" s="6" t="s">
        <v>34</v>
      </c>
      <c r="D71" s="6" t="s">
        <v>268</v>
      </c>
      <c r="K71" s="158"/>
    </row>
    <row r="72" spans="1:29" s="57" customFormat="1" ht="15.75" x14ac:dyDescent="0.25">
      <c r="A72" s="7" t="s">
        <v>35</v>
      </c>
      <c r="B72" s="227">
        <f>SUM(O68)</f>
        <v>1200</v>
      </c>
      <c r="C72" s="8">
        <v>1200</v>
      </c>
      <c r="D72" s="228" t="s">
        <v>226</v>
      </c>
      <c r="K72" s="158"/>
    </row>
    <row r="73" spans="1:29" s="57" customFormat="1" ht="15.75" x14ac:dyDescent="0.25">
      <c r="A73" s="7" t="s">
        <v>36</v>
      </c>
      <c r="B73" s="227">
        <f>SUM(P68:S68)</f>
        <v>720</v>
      </c>
      <c r="C73" s="8">
        <f>C72*4</f>
        <v>4800</v>
      </c>
      <c r="D73" s="228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2892</v>
      </c>
      <c r="C74" s="10">
        <f>C72*10</f>
        <v>12000</v>
      </c>
      <c r="D74" s="229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64" activePane="bottomLeft" state="frozen"/>
      <selection activeCell="A49" sqref="A49"/>
      <selection pane="bottomLeft" activeCell="A70" sqref="A70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8.42578125" style="55" customWidth="1"/>
    <col min="4" max="4" width="43" style="55" customWidth="1"/>
    <col min="5" max="5" width="20" style="55" customWidth="1"/>
    <col min="6" max="6" width="28.28515625" style="55" customWidth="1"/>
    <col min="7" max="7" width="20" style="55" customWidth="1"/>
    <col min="8" max="8" width="17.28515625" style="55" customWidth="1"/>
    <col min="9" max="9" width="14.28515625" style="55" customWidth="1"/>
    <col min="10" max="11" width="14" style="55" customWidth="1"/>
    <col min="12" max="13" width="14" style="55" bestFit="1" customWidth="1"/>
    <col min="14" max="14" width="14.28515625" style="55" customWidth="1"/>
    <col min="15" max="15" width="13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203</v>
      </c>
      <c r="L3" s="253"/>
      <c r="M3" s="253"/>
      <c r="N3" s="253"/>
      <c r="O3" s="253"/>
      <c r="P3" s="253"/>
      <c r="Q3" s="253"/>
      <c r="R3" s="253" t="s">
        <v>211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204</v>
      </c>
      <c r="J12" s="183">
        <f t="shared" ref="J12" si="0">SUM(O12:AC12)</f>
        <v>4083.75</v>
      </c>
      <c r="K12" s="65"/>
      <c r="L12" s="201">
        <v>43831</v>
      </c>
      <c r="M12" s="201">
        <v>49309</v>
      </c>
      <c r="N12" s="67"/>
      <c r="O12" s="1">
        <f>0.15*$K$71</f>
        <v>272.25</v>
      </c>
      <c r="P12" s="2">
        <f>0.15*$K$71</f>
        <v>272.25</v>
      </c>
      <c r="Q12" s="2">
        <f t="shared" ref="Q12:S12" si="1">0.15*$K$71</f>
        <v>272.25</v>
      </c>
      <c r="R12" s="2">
        <f t="shared" si="1"/>
        <v>272.25</v>
      </c>
      <c r="S12" s="2">
        <f t="shared" si="1"/>
        <v>272.25</v>
      </c>
      <c r="T12" s="3">
        <f>0.15*$K$71</f>
        <v>272.25</v>
      </c>
      <c r="U12" s="3">
        <f t="shared" ref="U12:AC12" si="2">0.15*$K$71</f>
        <v>272.25</v>
      </c>
      <c r="V12" s="3">
        <f t="shared" si="2"/>
        <v>272.25</v>
      </c>
      <c r="W12" s="3">
        <f t="shared" si="2"/>
        <v>272.25</v>
      </c>
      <c r="X12" s="3">
        <f t="shared" si="2"/>
        <v>272.25</v>
      </c>
      <c r="Y12" s="3">
        <f t="shared" si="2"/>
        <v>272.25</v>
      </c>
      <c r="Z12" s="3">
        <f t="shared" si="2"/>
        <v>272.25</v>
      </c>
      <c r="AA12" s="3">
        <f t="shared" si="2"/>
        <v>272.25</v>
      </c>
      <c r="AB12" s="3">
        <f t="shared" si="2"/>
        <v>272.25</v>
      </c>
      <c r="AC12" s="4">
        <f t="shared" si="2"/>
        <v>272.25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4083.75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46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52</v>
      </c>
      <c r="B44" s="78"/>
      <c r="C44" s="197" t="s">
        <v>204</v>
      </c>
      <c r="D44" s="83" t="s">
        <v>230</v>
      </c>
      <c r="E44" s="146" t="s">
        <v>103</v>
      </c>
      <c r="F44" s="177" t="s">
        <v>75</v>
      </c>
      <c r="G44" s="146" t="s">
        <v>105</v>
      </c>
      <c r="H44" s="149" t="s">
        <v>150</v>
      </c>
      <c r="I44" s="182" t="s">
        <v>204</v>
      </c>
      <c r="J44" s="183">
        <f t="shared" ref="J44:J47" si="3">SUM(O44:AC44)</f>
        <v>1169</v>
      </c>
      <c r="K44" s="82"/>
      <c r="L44" s="84">
        <v>43952</v>
      </c>
      <c r="M44" s="84">
        <v>44196</v>
      </c>
      <c r="N44" s="85" t="s">
        <v>25</v>
      </c>
      <c r="O44" s="1">
        <v>1169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64</v>
      </c>
      <c r="B45" s="78"/>
      <c r="C45" s="197" t="s">
        <v>204</v>
      </c>
      <c r="D45" s="53" t="s">
        <v>233</v>
      </c>
      <c r="E45" s="146" t="s">
        <v>103</v>
      </c>
      <c r="F45" s="177" t="s">
        <v>75</v>
      </c>
      <c r="G45" s="146" t="s">
        <v>105</v>
      </c>
      <c r="H45" s="149" t="s">
        <v>150</v>
      </c>
      <c r="I45" s="182" t="s">
        <v>204</v>
      </c>
      <c r="J45" s="183">
        <f t="shared" si="3"/>
        <v>2000</v>
      </c>
      <c r="K45" s="82"/>
      <c r="L45" s="84">
        <v>44317</v>
      </c>
      <c r="M45" s="84">
        <v>45657</v>
      </c>
      <c r="N45" s="85" t="s">
        <v>26</v>
      </c>
      <c r="O45" s="1"/>
      <c r="P45" s="2">
        <v>500</v>
      </c>
      <c r="Q45" s="2">
        <v>500</v>
      </c>
      <c r="R45" s="2">
        <v>500</v>
      </c>
      <c r="S45" s="2">
        <v>500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65</v>
      </c>
      <c r="B46" s="78"/>
      <c r="C46" s="197" t="s">
        <v>204</v>
      </c>
      <c r="D46" s="53" t="s">
        <v>236</v>
      </c>
      <c r="E46" s="146" t="s">
        <v>103</v>
      </c>
      <c r="F46" s="146" t="s">
        <v>80</v>
      </c>
      <c r="G46" s="146" t="s">
        <v>105</v>
      </c>
      <c r="H46" s="149" t="s">
        <v>150</v>
      </c>
      <c r="I46" s="182" t="s">
        <v>204</v>
      </c>
      <c r="J46" s="183">
        <f t="shared" si="3"/>
        <v>2348</v>
      </c>
      <c r="K46" s="82"/>
      <c r="L46" s="84">
        <v>44317</v>
      </c>
      <c r="M46" s="84">
        <v>45657</v>
      </c>
      <c r="N46" s="85" t="s">
        <v>26</v>
      </c>
      <c r="O46" s="1"/>
      <c r="P46" s="2">
        <v>587</v>
      </c>
      <c r="Q46" s="2">
        <v>587</v>
      </c>
      <c r="R46" s="2">
        <v>587</v>
      </c>
      <c r="S46" s="2">
        <v>587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107</v>
      </c>
      <c r="B47" s="78"/>
      <c r="C47" s="197" t="s">
        <v>204</v>
      </c>
      <c r="D47" s="83" t="s">
        <v>230</v>
      </c>
      <c r="E47" s="146" t="s">
        <v>103</v>
      </c>
      <c r="F47" s="146" t="s">
        <v>80</v>
      </c>
      <c r="G47" s="146" t="s">
        <v>105</v>
      </c>
      <c r="H47" s="149" t="s">
        <v>150</v>
      </c>
      <c r="I47" s="182" t="s">
        <v>204</v>
      </c>
      <c r="J47" s="183">
        <f t="shared" si="3"/>
        <v>88190</v>
      </c>
      <c r="K47" s="82"/>
      <c r="L47" s="84">
        <v>45778</v>
      </c>
      <c r="M47" s="84">
        <v>49309</v>
      </c>
      <c r="N47" s="85" t="s">
        <v>27</v>
      </c>
      <c r="O47" s="1"/>
      <c r="P47" s="2"/>
      <c r="Q47" s="2"/>
      <c r="R47" s="2"/>
      <c r="S47" s="2"/>
      <c r="T47" s="3">
        <v>8819</v>
      </c>
      <c r="U47" s="3">
        <v>8819</v>
      </c>
      <c r="V47" s="3">
        <v>8819</v>
      </c>
      <c r="W47" s="3">
        <v>8819</v>
      </c>
      <c r="X47" s="3">
        <v>8819</v>
      </c>
      <c r="Y47" s="3">
        <v>8819</v>
      </c>
      <c r="Z47" s="3">
        <v>8819</v>
      </c>
      <c r="AA47" s="3">
        <v>8819</v>
      </c>
      <c r="AB47" s="3">
        <v>8819</v>
      </c>
      <c r="AC47" s="4">
        <v>8819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46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s="86" customFormat="1" ht="120" x14ac:dyDescent="0.25">
      <c r="A59" s="168">
        <v>47</v>
      </c>
      <c r="B59" s="78"/>
      <c r="C59" s="81" t="s">
        <v>245</v>
      </c>
      <c r="D59" s="96" t="s">
        <v>232</v>
      </c>
      <c r="E59" s="19" t="s">
        <v>108</v>
      </c>
      <c r="F59" s="19" t="s">
        <v>90</v>
      </c>
      <c r="G59" s="19" t="s">
        <v>91</v>
      </c>
      <c r="H59" s="82"/>
      <c r="I59" s="182" t="s">
        <v>220</v>
      </c>
      <c r="J59" s="183">
        <f t="shared" ref="J59" si="4">SUM(O59:AC59)</f>
        <v>187</v>
      </c>
      <c r="K59" s="82"/>
      <c r="L59" s="84">
        <v>43922</v>
      </c>
      <c r="M59" s="84">
        <v>44196</v>
      </c>
      <c r="N59" s="85" t="s">
        <v>25</v>
      </c>
      <c r="O59" s="1">
        <v>187</v>
      </c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s="86" customFormat="1" ht="120" x14ac:dyDescent="0.25">
      <c r="A65" s="168">
        <v>122</v>
      </c>
      <c r="B65" s="78"/>
      <c r="C65" s="79" t="s">
        <v>137</v>
      </c>
      <c r="D65" s="81" t="s">
        <v>138</v>
      </c>
      <c r="E65" s="19" t="s">
        <v>113</v>
      </c>
      <c r="F65" s="80" t="s">
        <v>114</v>
      </c>
      <c r="G65" s="81" t="s">
        <v>115</v>
      </c>
      <c r="H65" s="82"/>
      <c r="I65" s="182" t="s">
        <v>220</v>
      </c>
      <c r="J65" s="183">
        <f t="shared" ref="J65" si="5">SUM(O65:AC65)</f>
        <v>1024</v>
      </c>
      <c r="K65" s="82"/>
      <c r="L65" s="84">
        <v>46388</v>
      </c>
      <c r="M65" s="84">
        <v>46752</v>
      </c>
      <c r="N65" s="85" t="s">
        <v>27</v>
      </c>
      <c r="O65" s="1"/>
      <c r="P65" s="2"/>
      <c r="Q65" s="2"/>
      <c r="R65" s="2"/>
      <c r="S65" s="2"/>
      <c r="T65" s="3"/>
      <c r="U65" s="3"/>
      <c r="V65" s="3">
        <v>1024</v>
      </c>
      <c r="W65" s="3"/>
      <c r="X65" s="3"/>
      <c r="Y65" s="3"/>
      <c r="Z65" s="3"/>
      <c r="AA65" s="3"/>
      <c r="AB65" s="3"/>
      <c r="AC65" s="4"/>
    </row>
    <row r="66" spans="1:29" x14ac:dyDescent="0.25">
      <c r="A66" s="163"/>
      <c r="B66" s="59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4" customFormat="1" x14ac:dyDescent="0.25">
      <c r="A67" s="174"/>
      <c r="B67" s="116" t="s">
        <v>3</v>
      </c>
      <c r="C67" s="117"/>
      <c r="D67" s="117"/>
      <c r="E67" s="117"/>
      <c r="F67" s="117"/>
      <c r="G67" s="117"/>
      <c r="H67" s="118"/>
      <c r="I67" s="189"/>
      <c r="J67" s="189"/>
      <c r="K67" s="118"/>
      <c r="L67" s="119"/>
      <c r="M67" s="119"/>
      <c r="N67" s="122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21"/>
    </row>
    <row r="68" spans="1:29" s="86" customFormat="1" ht="120" x14ac:dyDescent="0.25">
      <c r="A68" s="168">
        <v>48</v>
      </c>
      <c r="B68" s="78"/>
      <c r="C68" s="81" t="s">
        <v>244</v>
      </c>
      <c r="D68" s="96" t="s">
        <v>232</v>
      </c>
      <c r="E68" s="19" t="s">
        <v>108</v>
      </c>
      <c r="F68" s="19" t="s">
        <v>90</v>
      </c>
      <c r="G68" s="19" t="s">
        <v>91</v>
      </c>
      <c r="H68" s="82"/>
      <c r="I68" s="182" t="s">
        <v>220</v>
      </c>
      <c r="J68" s="183">
        <f t="shared" ref="J68" si="6">SUM(O68:AC68)</f>
        <v>187</v>
      </c>
      <c r="K68" s="82"/>
      <c r="L68" s="84">
        <v>43922</v>
      </c>
      <c r="M68" s="84">
        <v>44196</v>
      </c>
      <c r="N68" s="85" t="s">
        <v>25</v>
      </c>
      <c r="O68" s="1">
        <v>187</v>
      </c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86" customFormat="1" ht="120" x14ac:dyDescent="0.25">
      <c r="A69" s="168">
        <v>123</v>
      </c>
      <c r="B69" s="78"/>
      <c r="C69" s="79" t="s">
        <v>139</v>
      </c>
      <c r="D69" s="96" t="s">
        <v>262</v>
      </c>
      <c r="E69" s="19" t="s">
        <v>81</v>
      </c>
      <c r="F69" s="19" t="s">
        <v>90</v>
      </c>
      <c r="G69" s="19" t="s">
        <v>91</v>
      </c>
      <c r="H69" s="82"/>
      <c r="I69" s="182" t="s">
        <v>220</v>
      </c>
      <c r="J69" s="183">
        <f t="shared" ref="J69" si="7">SUM(O69:AC69)</f>
        <v>1024</v>
      </c>
      <c r="K69" s="82"/>
      <c r="L69" s="84">
        <v>46388</v>
      </c>
      <c r="M69" s="84">
        <v>46752</v>
      </c>
      <c r="N69" s="85" t="s">
        <v>27</v>
      </c>
      <c r="O69" s="1"/>
      <c r="P69" s="2"/>
      <c r="Q69" s="2"/>
      <c r="R69" s="2"/>
      <c r="S69" s="2"/>
      <c r="T69" s="3"/>
      <c r="U69" s="3"/>
      <c r="V69" s="3">
        <v>1024</v>
      </c>
      <c r="W69" s="3"/>
      <c r="X69" s="3"/>
      <c r="Y69" s="3"/>
      <c r="Z69" s="3"/>
      <c r="AA69" s="3"/>
      <c r="AB69" s="3"/>
      <c r="AC69" s="4"/>
    </row>
    <row r="70" spans="1:29" ht="15.75" thickBot="1" x14ac:dyDescent="0.3">
      <c r="A70" s="163"/>
      <c r="B70" s="152"/>
      <c r="C70" s="60"/>
      <c r="D70" s="60"/>
      <c r="E70" s="60"/>
      <c r="F70" s="60"/>
      <c r="G70" s="60"/>
      <c r="H70" s="65"/>
      <c r="I70" s="182"/>
      <c r="J70" s="182"/>
      <c r="K70" s="65"/>
      <c r="L70" s="66"/>
      <c r="M70" s="66"/>
      <c r="N70" s="107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0"/>
    </row>
    <row r="71" spans="1:29" s="155" customFormat="1" ht="15.75" thickBot="1" x14ac:dyDescent="0.3">
      <c r="A71" s="153"/>
      <c r="B71" s="100" t="s">
        <v>0</v>
      </c>
      <c r="C71" s="100"/>
      <c r="D71" s="100"/>
      <c r="E71" s="100"/>
      <c r="F71" s="100"/>
      <c r="G71" s="100"/>
      <c r="H71" s="100"/>
      <c r="I71" s="186"/>
      <c r="J71" s="186">
        <f>SUM(J42:J70)</f>
        <v>96129</v>
      </c>
      <c r="K71" s="195">
        <f>SUM(C75)</f>
        <v>1815</v>
      </c>
      <c r="L71" s="100"/>
      <c r="M71" s="100"/>
      <c r="N71" s="154"/>
      <c r="O71" s="13">
        <f t="shared" ref="O71:AC71" si="8">SUM(O11:O70)</f>
        <v>1815.25</v>
      </c>
      <c r="P71" s="14">
        <f t="shared" si="8"/>
        <v>1359.25</v>
      </c>
      <c r="Q71" s="14">
        <f t="shared" si="8"/>
        <v>1359.25</v>
      </c>
      <c r="R71" s="14">
        <f t="shared" si="8"/>
        <v>1359.25</v>
      </c>
      <c r="S71" s="14">
        <f t="shared" si="8"/>
        <v>1359.25</v>
      </c>
      <c r="T71" s="15">
        <f t="shared" si="8"/>
        <v>9091.25</v>
      </c>
      <c r="U71" s="15">
        <f t="shared" si="8"/>
        <v>9091.25</v>
      </c>
      <c r="V71" s="15">
        <f t="shared" si="8"/>
        <v>11139.25</v>
      </c>
      <c r="W71" s="15">
        <f t="shared" si="8"/>
        <v>9091.25</v>
      </c>
      <c r="X71" s="15">
        <f t="shared" si="8"/>
        <v>9091.25</v>
      </c>
      <c r="Y71" s="15">
        <f t="shared" si="8"/>
        <v>9091.25</v>
      </c>
      <c r="Z71" s="15">
        <f t="shared" si="8"/>
        <v>9091.25</v>
      </c>
      <c r="AA71" s="15">
        <f t="shared" si="8"/>
        <v>9091.25</v>
      </c>
      <c r="AB71" s="15">
        <f t="shared" si="8"/>
        <v>9091.25</v>
      </c>
      <c r="AC71" s="16">
        <f t="shared" si="8"/>
        <v>9091.25</v>
      </c>
    </row>
    <row r="72" spans="1:29" ht="15.75" x14ac:dyDescent="0.25">
      <c r="K72" s="156" t="s">
        <v>225</v>
      </c>
    </row>
    <row r="73" spans="1:29" s="57" customFormat="1" ht="15.75" x14ac:dyDescent="0.25">
      <c r="K73" s="158"/>
    </row>
    <row r="74" spans="1:29" s="57" customFormat="1" ht="60" x14ac:dyDescent="0.25">
      <c r="A74" s="5"/>
      <c r="B74" s="6" t="s">
        <v>267</v>
      </c>
      <c r="C74" s="6" t="s">
        <v>34</v>
      </c>
      <c r="D74" s="6" t="s">
        <v>268</v>
      </c>
      <c r="K74" s="158"/>
    </row>
    <row r="75" spans="1:29" s="57" customFormat="1" ht="15.75" x14ac:dyDescent="0.25">
      <c r="A75" s="7" t="s">
        <v>35</v>
      </c>
      <c r="B75" s="227">
        <f>SUM(O71)</f>
        <v>1815.25</v>
      </c>
      <c r="C75" s="8">
        <v>1815</v>
      </c>
      <c r="D75" s="228" t="s">
        <v>226</v>
      </c>
      <c r="K75" s="158"/>
    </row>
    <row r="76" spans="1:29" s="57" customFormat="1" ht="15.75" x14ac:dyDescent="0.25">
      <c r="A76" s="7" t="s">
        <v>36</v>
      </c>
      <c r="B76" s="227">
        <f>SUM(P71:S71)</f>
        <v>5437</v>
      </c>
      <c r="C76" s="8">
        <f>C75*4</f>
        <v>7260</v>
      </c>
      <c r="D76" s="228" t="s">
        <v>227</v>
      </c>
      <c r="K76" s="158"/>
    </row>
    <row r="77" spans="1:29" s="57" customFormat="1" ht="15.75" thickBot="1" x14ac:dyDescent="0.3">
      <c r="A77" s="9" t="s">
        <v>37</v>
      </c>
      <c r="B77" s="10">
        <f>SUM(T71:AC71)</f>
        <v>92960.5</v>
      </c>
      <c r="C77" s="10">
        <f>C75*10</f>
        <v>18150</v>
      </c>
      <c r="D77" s="229" t="s">
        <v>228</v>
      </c>
    </row>
    <row r="78" spans="1:29" s="57" customFormat="1" x14ac:dyDescent="0.25">
      <c r="A78" s="11"/>
      <c r="B78" s="12"/>
      <c r="C78" s="12"/>
    </row>
    <row r="81" spans="2:2" x14ac:dyDescent="0.25">
      <c r="B81" s="160"/>
    </row>
    <row r="82" spans="2:2" x14ac:dyDescent="0.25">
      <c r="B82" s="161"/>
    </row>
    <row r="83" spans="2:2" x14ac:dyDescent="0.25">
      <c r="B83" s="161"/>
    </row>
    <row r="84" spans="2:2" x14ac:dyDescent="0.25">
      <c r="B84" s="161"/>
    </row>
    <row r="85" spans="2:2" x14ac:dyDescent="0.25">
      <c r="B85" s="161"/>
    </row>
    <row r="87" spans="2:2" x14ac:dyDescent="0.25">
      <c r="B87" s="162"/>
    </row>
    <row r="95" spans="2:2" x14ac:dyDescent="0.25">
      <c r="B95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C1" zoomScale="60" zoomScaleNormal="60" workbookViewId="0">
      <pane ySplit="7" topLeftCell="A32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191</v>
      </c>
      <c r="L3" s="253"/>
      <c r="M3" s="253"/>
      <c r="N3" s="253"/>
      <c r="O3" s="253"/>
      <c r="P3" s="253"/>
      <c r="Q3" s="253"/>
      <c r="R3" s="253" t="s">
        <v>148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192</v>
      </c>
      <c r="J12" s="183">
        <f t="shared" ref="J12" si="0">SUM(O12:AC12)</f>
        <v>886.59999999999968</v>
      </c>
      <c r="K12" s="65"/>
      <c r="L12" s="201">
        <v>43831</v>
      </c>
      <c r="M12" s="201">
        <v>49309</v>
      </c>
      <c r="N12" s="67"/>
      <c r="O12" s="1">
        <f>1*C67</f>
        <v>286</v>
      </c>
      <c r="P12" s="2">
        <f>0.15*$K$63</f>
        <v>42.9</v>
      </c>
      <c r="Q12" s="2">
        <f t="shared" ref="Q12:S12" si="1">0.15*$K$63</f>
        <v>42.9</v>
      </c>
      <c r="R12" s="2">
        <f t="shared" si="1"/>
        <v>42.9</v>
      </c>
      <c r="S12" s="2">
        <f t="shared" si="1"/>
        <v>42.9</v>
      </c>
      <c r="T12" s="3">
        <f>0.15*$K$63</f>
        <v>42.9</v>
      </c>
      <c r="U12" s="3">
        <f t="shared" ref="U12:AC12" si="2">0.15*$K$63</f>
        <v>42.9</v>
      </c>
      <c r="V12" s="3">
        <f t="shared" si="2"/>
        <v>42.9</v>
      </c>
      <c r="W12" s="3">
        <f t="shared" si="2"/>
        <v>42.9</v>
      </c>
      <c r="X12" s="3">
        <f t="shared" si="2"/>
        <v>42.9</v>
      </c>
      <c r="Y12" s="3">
        <f t="shared" si="2"/>
        <v>42.9</v>
      </c>
      <c r="Z12" s="3">
        <f t="shared" si="2"/>
        <v>42.9</v>
      </c>
      <c r="AA12" s="3">
        <f t="shared" si="2"/>
        <v>42.9</v>
      </c>
      <c r="AB12" s="3">
        <f t="shared" si="2"/>
        <v>42.9</v>
      </c>
      <c r="AC12" s="4">
        <f t="shared" si="2"/>
        <v>42.9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886.59999999999968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95">
        <f>SUM(C67)</f>
        <v>286</v>
      </c>
      <c r="L63" s="100"/>
      <c r="M63" s="100"/>
      <c r="N63" s="154"/>
      <c r="O63" s="13">
        <f t="shared" ref="O63:AC63" si="3">SUM(O12:O62)</f>
        <v>286</v>
      </c>
      <c r="P63" s="14">
        <f t="shared" si="3"/>
        <v>42.9</v>
      </c>
      <c r="Q63" s="14">
        <f t="shared" si="3"/>
        <v>42.9</v>
      </c>
      <c r="R63" s="14">
        <f t="shared" si="3"/>
        <v>42.9</v>
      </c>
      <c r="S63" s="14">
        <f t="shared" si="3"/>
        <v>42.9</v>
      </c>
      <c r="T63" s="15">
        <f t="shared" si="3"/>
        <v>42.9</v>
      </c>
      <c r="U63" s="15">
        <f t="shared" si="3"/>
        <v>42.9</v>
      </c>
      <c r="V63" s="15">
        <f t="shared" si="3"/>
        <v>42.9</v>
      </c>
      <c r="W63" s="15">
        <f t="shared" si="3"/>
        <v>42.9</v>
      </c>
      <c r="X63" s="15">
        <f t="shared" si="3"/>
        <v>42.9</v>
      </c>
      <c r="Y63" s="15">
        <f t="shared" si="3"/>
        <v>42.9</v>
      </c>
      <c r="Z63" s="15">
        <f t="shared" si="3"/>
        <v>42.9</v>
      </c>
      <c r="AA63" s="15">
        <f t="shared" si="3"/>
        <v>42.9</v>
      </c>
      <c r="AB63" s="15">
        <f t="shared" si="3"/>
        <v>42.9</v>
      </c>
      <c r="AC63" s="16">
        <f t="shared" si="3"/>
        <v>42.9</v>
      </c>
    </row>
    <row r="64" spans="1:29" ht="15.75" x14ac:dyDescent="0.25">
      <c r="A64" s="103"/>
      <c r="B64" s="104"/>
      <c r="C64" s="104"/>
      <c r="D64" s="104"/>
      <c r="E64" s="104"/>
      <c r="F64" s="104"/>
      <c r="G64" s="104"/>
      <c r="H64" s="104"/>
      <c r="I64" s="105"/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267</v>
      </c>
      <c r="C66" s="6" t="s">
        <v>34</v>
      </c>
      <c r="D66" s="6" t="s">
        <v>268</v>
      </c>
      <c r="K66" s="158"/>
    </row>
    <row r="67" spans="1:11" s="57" customFormat="1" ht="15.75" x14ac:dyDescent="0.25">
      <c r="A67" s="7" t="s">
        <v>35</v>
      </c>
      <c r="B67" s="227">
        <f>SUM(O63)</f>
        <v>286</v>
      </c>
      <c r="C67" s="8">
        <v>286</v>
      </c>
      <c r="D67" s="228" t="s">
        <v>226</v>
      </c>
      <c r="K67" s="158"/>
    </row>
    <row r="68" spans="1:11" s="57" customFormat="1" ht="15.75" x14ac:dyDescent="0.25">
      <c r="A68" s="7" t="s">
        <v>36</v>
      </c>
      <c r="B68" s="227">
        <f>SUM(P63:S63)</f>
        <v>171.6</v>
      </c>
      <c r="C68" s="8">
        <f>C67*4</f>
        <v>1144</v>
      </c>
      <c r="D68" s="228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428.99999999999989</v>
      </c>
      <c r="C69" s="10">
        <f>C67*10</f>
        <v>2860</v>
      </c>
      <c r="D69" s="229" t="s">
        <v>228</v>
      </c>
    </row>
    <row r="70" spans="1:11" s="57" customFormat="1" x14ac:dyDescent="0.25">
      <c r="A70" s="11"/>
      <c r="B70" s="12"/>
      <c r="C70" s="12"/>
    </row>
    <row r="72" spans="1:11" x14ac:dyDescent="0.25">
      <c r="B72" s="160"/>
    </row>
    <row r="73" spans="1:11" x14ac:dyDescent="0.25">
      <c r="B73" s="161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8" spans="1:11" x14ac:dyDescent="0.25">
      <c r="B78" s="162"/>
    </row>
    <row r="86" spans="2:2" x14ac:dyDescent="0.25">
      <c r="B86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D1" zoomScale="60" zoomScaleNormal="60" workbookViewId="0">
      <pane ySplit="7" topLeftCell="A29" activePane="bottomLeft" state="frozen"/>
      <selection activeCell="A49" sqref="A49"/>
      <selection pane="bottomLeft" activeCell="A49" sqref="A49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4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193</v>
      </c>
      <c r="L3" s="253"/>
      <c r="M3" s="253"/>
      <c r="N3" s="253"/>
      <c r="O3" s="253"/>
      <c r="P3" s="253"/>
      <c r="Q3" s="253"/>
      <c r="R3" s="253" t="s">
        <v>148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194</v>
      </c>
      <c r="J12" s="183">
        <f t="shared" ref="J12" si="0">SUM(O12:AC12)</f>
        <v>573.5</v>
      </c>
      <c r="K12" s="65"/>
      <c r="L12" s="201">
        <v>43831</v>
      </c>
      <c r="M12" s="201">
        <v>49309</v>
      </c>
      <c r="N12" s="67"/>
      <c r="O12" s="1">
        <f>1*C67</f>
        <v>185</v>
      </c>
      <c r="P12" s="2">
        <f>0.15*$K$63</f>
        <v>27.75</v>
      </c>
      <c r="Q12" s="2">
        <f t="shared" ref="Q12:S12" si="1">0.15*$K$63</f>
        <v>27.75</v>
      </c>
      <c r="R12" s="2">
        <f t="shared" si="1"/>
        <v>27.75</v>
      </c>
      <c r="S12" s="2">
        <f t="shared" si="1"/>
        <v>27.75</v>
      </c>
      <c r="T12" s="3">
        <f>0.15*$K$63</f>
        <v>27.75</v>
      </c>
      <c r="U12" s="3">
        <f t="shared" ref="U12:AC12" si="2">0.15*$K$63</f>
        <v>27.75</v>
      </c>
      <c r="V12" s="3">
        <f t="shared" si="2"/>
        <v>27.75</v>
      </c>
      <c r="W12" s="3">
        <f t="shared" si="2"/>
        <v>27.75</v>
      </c>
      <c r="X12" s="3">
        <f t="shared" si="2"/>
        <v>27.75</v>
      </c>
      <c r="Y12" s="3">
        <f t="shared" si="2"/>
        <v>27.75</v>
      </c>
      <c r="Z12" s="3">
        <f t="shared" si="2"/>
        <v>27.75</v>
      </c>
      <c r="AA12" s="3">
        <f t="shared" si="2"/>
        <v>27.75</v>
      </c>
      <c r="AB12" s="3">
        <f t="shared" si="2"/>
        <v>27.75</v>
      </c>
      <c r="AC12" s="4">
        <f t="shared" si="2"/>
        <v>27.75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573.5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14" customFormat="1" x14ac:dyDescent="0.25">
      <c r="A44" s="163"/>
      <c r="B44" s="59"/>
      <c r="C44" s="60"/>
      <c r="D44" s="60"/>
      <c r="E44" s="60"/>
      <c r="F44" s="60"/>
      <c r="G44" s="60"/>
      <c r="H44" s="112"/>
      <c r="I44" s="182"/>
      <c r="J44" s="182"/>
      <c r="K44" s="65"/>
      <c r="L44" s="113"/>
      <c r="M44" s="66"/>
      <c r="N44" s="65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67"/>
      <c r="B45" s="75" t="s">
        <v>2</v>
      </c>
      <c r="C45" s="71"/>
      <c r="D45" s="71"/>
      <c r="E45" s="71"/>
      <c r="F45" s="71"/>
      <c r="G45" s="71"/>
      <c r="H45" s="76"/>
      <c r="I45" s="181"/>
      <c r="J45" s="181"/>
      <c r="K45" s="76"/>
      <c r="L45" s="73"/>
      <c r="M45" s="73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93"/>
    </row>
    <row r="46" spans="1:29" x14ac:dyDescent="0.25">
      <c r="A46" s="163"/>
      <c r="B46" s="59"/>
      <c r="C46" s="115"/>
      <c r="D46" s="60"/>
      <c r="E46" s="19"/>
      <c r="F46" s="19"/>
      <c r="G46" s="19"/>
      <c r="H46" s="65"/>
      <c r="I46" s="182"/>
      <c r="J46" s="183"/>
      <c r="K46" s="65"/>
      <c r="L46" s="66"/>
      <c r="M46" s="66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67"/>
      <c r="B47" s="75" t="s">
        <v>3</v>
      </c>
      <c r="C47" s="71"/>
      <c r="D47" s="71"/>
      <c r="E47" s="71"/>
      <c r="F47" s="71"/>
      <c r="G47" s="71"/>
      <c r="H47" s="76"/>
      <c r="I47" s="181"/>
      <c r="J47" s="194"/>
      <c r="K47" s="76"/>
      <c r="L47" s="73"/>
      <c r="M47" s="73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93"/>
    </row>
    <row r="48" spans="1:29" x14ac:dyDescent="0.25">
      <c r="A48" s="163"/>
      <c r="B48" s="59"/>
      <c r="C48" s="115"/>
      <c r="D48" s="60"/>
      <c r="E48" s="19"/>
      <c r="F48" s="19"/>
      <c r="G48" s="19"/>
      <c r="H48" s="65"/>
      <c r="I48" s="182"/>
      <c r="J48" s="183"/>
      <c r="K48" s="65"/>
      <c r="L48" s="66"/>
      <c r="M48" s="66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6" t="s">
        <v>47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s="114" customFormat="1" x14ac:dyDescent="0.25">
      <c r="A50" s="174"/>
      <c r="B50" s="116" t="s">
        <v>1</v>
      </c>
      <c r="C50" s="117"/>
      <c r="D50" s="117"/>
      <c r="E50" s="117"/>
      <c r="F50" s="117"/>
      <c r="G50" s="117"/>
      <c r="H50" s="118"/>
      <c r="I50" s="189"/>
      <c r="J50" s="189"/>
      <c r="K50" s="118"/>
      <c r="L50" s="119"/>
      <c r="M50" s="119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1"/>
    </row>
    <row r="51" spans="1:29" x14ac:dyDescent="0.25">
      <c r="A51" s="163"/>
      <c r="B51" s="59"/>
      <c r="C51" s="60"/>
      <c r="D51" s="60"/>
      <c r="E51" s="60"/>
      <c r="F51" s="60"/>
      <c r="G51" s="60"/>
      <c r="H51" s="65"/>
      <c r="I51" s="182"/>
      <c r="J51" s="182"/>
      <c r="K51" s="65"/>
      <c r="L51" s="66"/>
      <c r="M51" s="66"/>
      <c r="N51" s="10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4" customFormat="1" x14ac:dyDescent="0.25">
      <c r="A52" s="174"/>
      <c r="B52" s="116" t="s">
        <v>2</v>
      </c>
      <c r="C52" s="117"/>
      <c r="D52" s="117"/>
      <c r="E52" s="117"/>
      <c r="F52" s="117"/>
      <c r="G52" s="117"/>
      <c r="H52" s="118"/>
      <c r="I52" s="189"/>
      <c r="J52" s="189"/>
      <c r="K52" s="118"/>
      <c r="L52" s="119"/>
      <c r="M52" s="119"/>
      <c r="N52" s="122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21"/>
    </row>
    <row r="53" spans="1:29" x14ac:dyDescent="0.25">
      <c r="A53" s="163"/>
      <c r="B53" s="59"/>
      <c r="C53" s="60"/>
      <c r="D53" s="60"/>
      <c r="E53" s="60"/>
      <c r="F53" s="60"/>
      <c r="G53" s="60"/>
      <c r="H53" s="65"/>
      <c r="I53" s="182"/>
      <c r="J53" s="182"/>
      <c r="K53" s="65"/>
      <c r="L53" s="66"/>
      <c r="M53" s="66"/>
      <c r="N53" s="10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4" customFormat="1" x14ac:dyDescent="0.25">
      <c r="A54" s="174"/>
      <c r="B54" s="116" t="s">
        <v>3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22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76" t="s">
        <v>48</v>
      </c>
      <c r="C56" s="71"/>
      <c r="D56" s="71"/>
      <c r="E56" s="71"/>
      <c r="F56" s="71"/>
      <c r="G56" s="71"/>
      <c r="H56" s="76"/>
      <c r="I56" s="181"/>
      <c r="J56" s="181"/>
      <c r="K56" s="76"/>
      <c r="L56" s="73"/>
      <c r="M56" s="73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93"/>
    </row>
    <row r="57" spans="1:29" s="114" customFormat="1" x14ac:dyDescent="0.25">
      <c r="A57" s="174"/>
      <c r="B57" s="116" t="s">
        <v>1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2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4" customFormat="1" x14ac:dyDescent="0.25">
      <c r="A61" s="174"/>
      <c r="B61" s="116" t="s">
        <v>3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22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ht="15.75" thickBot="1" x14ac:dyDescent="0.3">
      <c r="A62" s="163"/>
      <c r="B62" s="152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20"/>
    </row>
    <row r="63" spans="1:29" s="155" customFormat="1" ht="15.75" thickBot="1" x14ac:dyDescent="0.3">
      <c r="A63" s="153"/>
      <c r="B63" s="100" t="s">
        <v>0</v>
      </c>
      <c r="C63" s="100"/>
      <c r="D63" s="100"/>
      <c r="E63" s="100"/>
      <c r="F63" s="100"/>
      <c r="G63" s="100"/>
      <c r="H63" s="100"/>
      <c r="I63" s="186"/>
      <c r="J63" s="186">
        <f>SUM(J42:J62)</f>
        <v>0</v>
      </c>
      <c r="K63" s="100">
        <f>SUM(C67)</f>
        <v>185</v>
      </c>
      <c r="L63" s="100"/>
      <c r="M63" s="100"/>
      <c r="N63" s="154"/>
      <c r="O63" s="13">
        <f t="shared" ref="O63:AC63" si="3">SUM(O12:O62)</f>
        <v>185</v>
      </c>
      <c r="P63" s="14">
        <f t="shared" si="3"/>
        <v>27.75</v>
      </c>
      <c r="Q63" s="14">
        <f t="shared" si="3"/>
        <v>27.75</v>
      </c>
      <c r="R63" s="14">
        <f t="shared" si="3"/>
        <v>27.75</v>
      </c>
      <c r="S63" s="14">
        <f t="shared" si="3"/>
        <v>27.75</v>
      </c>
      <c r="T63" s="15">
        <f t="shared" si="3"/>
        <v>27.75</v>
      </c>
      <c r="U63" s="15">
        <f t="shared" si="3"/>
        <v>27.75</v>
      </c>
      <c r="V63" s="15">
        <f t="shared" si="3"/>
        <v>27.75</v>
      </c>
      <c r="W63" s="15">
        <f t="shared" si="3"/>
        <v>27.75</v>
      </c>
      <c r="X63" s="15">
        <f t="shared" si="3"/>
        <v>27.75</v>
      </c>
      <c r="Y63" s="15">
        <f t="shared" si="3"/>
        <v>27.75</v>
      </c>
      <c r="Z63" s="15">
        <f t="shared" si="3"/>
        <v>27.75</v>
      </c>
      <c r="AA63" s="15">
        <f t="shared" si="3"/>
        <v>27.75</v>
      </c>
      <c r="AB63" s="15">
        <f t="shared" si="3"/>
        <v>27.75</v>
      </c>
      <c r="AC63" s="16">
        <f t="shared" si="3"/>
        <v>27.75</v>
      </c>
    </row>
    <row r="64" spans="1:29" ht="15.75" x14ac:dyDescent="0.25">
      <c r="A64" s="103"/>
      <c r="B64" s="104"/>
      <c r="C64" s="104"/>
      <c r="D64" s="104"/>
      <c r="E64" s="104"/>
      <c r="F64" s="104"/>
      <c r="G64" s="104"/>
      <c r="H64" s="104"/>
      <c r="I64" s="105"/>
      <c r="K64" s="156" t="s">
        <v>225</v>
      </c>
    </row>
    <row r="65" spans="1:11" s="57" customFormat="1" ht="15.75" x14ac:dyDescent="0.25">
      <c r="K65" s="158"/>
    </row>
    <row r="66" spans="1:11" s="57" customFormat="1" ht="60" x14ac:dyDescent="0.25">
      <c r="A66" s="5"/>
      <c r="B66" s="6" t="s">
        <v>267</v>
      </c>
      <c r="C66" s="6" t="s">
        <v>34</v>
      </c>
      <c r="D66" s="6" t="s">
        <v>268</v>
      </c>
      <c r="K66" s="158"/>
    </row>
    <row r="67" spans="1:11" s="57" customFormat="1" ht="15.75" x14ac:dyDescent="0.25">
      <c r="A67" s="7" t="s">
        <v>35</v>
      </c>
      <c r="B67" s="227">
        <f>SUM(O63)</f>
        <v>185</v>
      </c>
      <c r="C67" s="8">
        <v>185</v>
      </c>
      <c r="D67" s="228" t="s">
        <v>226</v>
      </c>
      <c r="K67" s="158"/>
    </row>
    <row r="68" spans="1:11" s="57" customFormat="1" ht="15.75" x14ac:dyDescent="0.25">
      <c r="A68" s="7" t="s">
        <v>36</v>
      </c>
      <c r="B68" s="227">
        <f>SUM(P63:S63)</f>
        <v>111</v>
      </c>
      <c r="C68" s="8">
        <f>C67*4</f>
        <v>740</v>
      </c>
      <c r="D68" s="228" t="s">
        <v>227</v>
      </c>
      <c r="K68" s="158"/>
    </row>
    <row r="69" spans="1:11" s="57" customFormat="1" ht="15.75" thickBot="1" x14ac:dyDescent="0.3">
      <c r="A69" s="9" t="s">
        <v>37</v>
      </c>
      <c r="B69" s="10">
        <f>SUM(T63:AC63)</f>
        <v>277.5</v>
      </c>
      <c r="C69" s="10">
        <f>C67*10</f>
        <v>1850</v>
      </c>
      <c r="D69" s="229" t="s">
        <v>228</v>
      </c>
    </row>
    <row r="70" spans="1:11" s="57" customFormat="1" x14ac:dyDescent="0.25">
      <c r="A70" s="11"/>
      <c r="B70" s="12"/>
      <c r="C70" s="12"/>
    </row>
    <row r="72" spans="1:11" x14ac:dyDescent="0.25">
      <c r="B72" s="160"/>
    </row>
    <row r="73" spans="1:11" x14ac:dyDescent="0.25">
      <c r="B73" s="161"/>
    </row>
    <row r="74" spans="1:11" x14ac:dyDescent="0.25">
      <c r="B74" s="161"/>
    </row>
    <row r="75" spans="1:11" x14ac:dyDescent="0.25">
      <c r="B75" s="161"/>
    </row>
    <row r="76" spans="1:11" x14ac:dyDescent="0.25">
      <c r="B76" s="161"/>
    </row>
    <row r="78" spans="1:11" x14ac:dyDescent="0.25">
      <c r="B78" s="162"/>
    </row>
    <row r="86" spans="2:2" x14ac:dyDescent="0.25">
      <c r="B86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4" activePane="bottomLeft" state="frozen"/>
      <selection activeCell="A49" sqref="A49"/>
      <selection pane="bottomLeft" activeCell="A46" sqref="A46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66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67</v>
      </c>
      <c r="J12" s="183">
        <f t="shared" ref="J12" si="0">SUM(O12:AC12)</f>
        <v>28007.199999999993</v>
      </c>
      <c r="K12" s="65"/>
      <c r="L12" s="201">
        <v>43831</v>
      </c>
      <c r="M12" s="201">
        <v>49309</v>
      </c>
      <c r="N12" s="67"/>
      <c r="O12" s="1">
        <f>1*C71</f>
        <v>892</v>
      </c>
      <c r="P12" s="2">
        <f t="shared" ref="P12:AC12" si="1">0.15*$K$67</f>
        <v>1936.8</v>
      </c>
      <c r="Q12" s="2">
        <f t="shared" si="1"/>
        <v>1936.8</v>
      </c>
      <c r="R12" s="2">
        <f t="shared" si="1"/>
        <v>1936.8</v>
      </c>
      <c r="S12" s="2">
        <f t="shared" si="1"/>
        <v>1936.8</v>
      </c>
      <c r="T12" s="3">
        <f t="shared" si="1"/>
        <v>1936.8</v>
      </c>
      <c r="U12" s="3">
        <f t="shared" si="1"/>
        <v>1936.8</v>
      </c>
      <c r="V12" s="3">
        <f t="shared" si="1"/>
        <v>1936.8</v>
      </c>
      <c r="W12" s="3">
        <f t="shared" si="1"/>
        <v>1936.8</v>
      </c>
      <c r="X12" s="3">
        <f t="shared" si="1"/>
        <v>1936.8</v>
      </c>
      <c r="Y12" s="3">
        <f t="shared" si="1"/>
        <v>1936.8</v>
      </c>
      <c r="Z12" s="3">
        <f t="shared" si="1"/>
        <v>1936.8</v>
      </c>
      <c r="AA12" s="3">
        <f t="shared" si="1"/>
        <v>1936.8</v>
      </c>
      <c r="AB12" s="3">
        <f t="shared" si="1"/>
        <v>1936.8</v>
      </c>
      <c r="AC12" s="4">
        <f t="shared" si="1"/>
        <v>1936.8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28007.199999999993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53</v>
      </c>
      <c r="B44" s="78"/>
      <c r="C44" s="138" t="s">
        <v>270</v>
      </c>
      <c r="D44" s="83" t="s">
        <v>145</v>
      </c>
      <c r="E44" s="43" t="s">
        <v>74</v>
      </c>
      <c r="F44" s="43" t="s">
        <v>75</v>
      </c>
      <c r="G44" s="43" t="s">
        <v>76</v>
      </c>
      <c r="H44" s="82"/>
      <c r="I44" s="182" t="s">
        <v>67</v>
      </c>
      <c r="J44" s="183">
        <f t="shared" ref="J44" si="2">SUM(O44:AC44)</f>
        <v>12020</v>
      </c>
      <c r="K44" s="82"/>
      <c r="L44" s="84">
        <v>43922</v>
      </c>
      <c r="M44" s="84">
        <v>44196</v>
      </c>
      <c r="N44" s="67" t="s">
        <v>25</v>
      </c>
      <c r="O44" s="44">
        <v>12020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0" customFormat="1" ht="90" x14ac:dyDescent="0.25">
      <c r="A45" s="168">
        <v>66</v>
      </c>
      <c r="B45" s="78"/>
      <c r="C45" s="138" t="s">
        <v>67</v>
      </c>
      <c r="D45" s="83" t="s">
        <v>236</v>
      </c>
      <c r="E45" s="43" t="s">
        <v>74</v>
      </c>
      <c r="F45" s="43" t="s">
        <v>75</v>
      </c>
      <c r="G45" s="43" t="s">
        <v>76</v>
      </c>
      <c r="H45" s="82"/>
      <c r="I45" s="182" t="s">
        <v>67</v>
      </c>
      <c r="J45" s="183">
        <f t="shared" ref="J45" si="3">SUM(O45:AC45)</f>
        <v>2352</v>
      </c>
      <c r="K45" s="82"/>
      <c r="L45" s="84">
        <v>44287</v>
      </c>
      <c r="M45" s="84">
        <v>45657</v>
      </c>
      <c r="N45" s="67" t="s">
        <v>26</v>
      </c>
      <c r="O45" s="44"/>
      <c r="P45" s="34">
        <v>569</v>
      </c>
      <c r="Q45" s="34">
        <v>586</v>
      </c>
      <c r="R45" s="34">
        <v>571</v>
      </c>
      <c r="S45" s="34">
        <v>626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86" customFormat="1" ht="90" x14ac:dyDescent="0.25">
      <c r="A46" s="168">
        <v>67</v>
      </c>
      <c r="B46" s="78"/>
      <c r="C46" s="138" t="s">
        <v>67</v>
      </c>
      <c r="D46" s="83" t="s">
        <v>230</v>
      </c>
      <c r="E46" s="43" t="s">
        <v>74</v>
      </c>
      <c r="F46" s="43" t="s">
        <v>146</v>
      </c>
      <c r="G46" s="43" t="s">
        <v>76</v>
      </c>
      <c r="H46" s="82"/>
      <c r="I46" s="182" t="s">
        <v>67</v>
      </c>
      <c r="J46" s="183">
        <f>SUM(O46:AC46)</f>
        <v>14744</v>
      </c>
      <c r="K46" s="82"/>
      <c r="L46" s="84">
        <v>44287</v>
      </c>
      <c r="M46" s="84">
        <v>45657</v>
      </c>
      <c r="N46" s="67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105</v>
      </c>
      <c r="B47" s="78"/>
      <c r="C47" s="138" t="s">
        <v>67</v>
      </c>
      <c r="D47" s="83" t="s">
        <v>230</v>
      </c>
      <c r="E47" s="43" t="s">
        <v>74</v>
      </c>
      <c r="F47" s="43" t="s">
        <v>146</v>
      </c>
      <c r="G47" s="43" t="s">
        <v>76</v>
      </c>
      <c r="H47" s="82"/>
      <c r="I47" s="182" t="s">
        <v>67</v>
      </c>
      <c r="J47" s="183">
        <f t="shared" ref="J47" si="4">SUM(O47:AC47)</f>
        <v>71210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7121</v>
      </c>
      <c r="U47" s="3">
        <v>7121</v>
      </c>
      <c r="V47" s="3">
        <v>7121</v>
      </c>
      <c r="W47" s="3">
        <v>7121</v>
      </c>
      <c r="X47" s="3">
        <v>7121</v>
      </c>
      <c r="Y47" s="3">
        <v>7121</v>
      </c>
      <c r="Z47" s="3">
        <v>7121</v>
      </c>
      <c r="AA47" s="3">
        <v>7121</v>
      </c>
      <c r="AB47" s="3">
        <v>7121</v>
      </c>
      <c r="AC47" s="4">
        <v>7121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7"/>
      <c r="B60" s="76" t="s">
        <v>48</v>
      </c>
      <c r="C60" s="71"/>
      <c r="D60" s="71"/>
      <c r="E60" s="71"/>
      <c r="F60" s="71"/>
      <c r="G60" s="71"/>
      <c r="H60" s="76"/>
      <c r="I60" s="181"/>
      <c r="J60" s="181"/>
      <c r="K60" s="76"/>
      <c r="L60" s="73"/>
      <c r="M60" s="73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93"/>
    </row>
    <row r="61" spans="1:29" s="114" customFormat="1" x14ac:dyDescent="0.25">
      <c r="A61" s="174"/>
      <c r="B61" s="116" t="s">
        <v>1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2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100326</v>
      </c>
      <c r="K67" s="195">
        <f>SUM(C71:C72)</f>
        <v>12912</v>
      </c>
      <c r="L67" s="100"/>
      <c r="M67" s="100"/>
      <c r="N67" s="154"/>
      <c r="O67" s="13">
        <f t="shared" ref="O67:AC67" si="5">SUM(O12:O66)</f>
        <v>12912</v>
      </c>
      <c r="P67" s="14">
        <f t="shared" si="5"/>
        <v>6191.8</v>
      </c>
      <c r="Q67" s="14">
        <f t="shared" si="5"/>
        <v>6208.8</v>
      </c>
      <c r="R67" s="14">
        <f t="shared" si="5"/>
        <v>6193.8</v>
      </c>
      <c r="S67" s="14">
        <f t="shared" si="5"/>
        <v>6248.8</v>
      </c>
      <c r="T67" s="15">
        <f t="shared" si="5"/>
        <v>9057.7999999999993</v>
      </c>
      <c r="U67" s="15">
        <f t="shared" si="5"/>
        <v>9057.7999999999993</v>
      </c>
      <c r="V67" s="15">
        <f t="shared" si="5"/>
        <v>9057.7999999999993</v>
      </c>
      <c r="W67" s="15">
        <f t="shared" si="5"/>
        <v>9057.7999999999993</v>
      </c>
      <c r="X67" s="15">
        <f t="shared" si="5"/>
        <v>9057.7999999999993</v>
      </c>
      <c r="Y67" s="15">
        <f t="shared" si="5"/>
        <v>9057.7999999999993</v>
      </c>
      <c r="Z67" s="15">
        <f t="shared" si="5"/>
        <v>9057.7999999999993</v>
      </c>
      <c r="AA67" s="15">
        <f t="shared" si="5"/>
        <v>9057.7999999999993</v>
      </c>
      <c r="AB67" s="15">
        <f t="shared" si="5"/>
        <v>9057.7999999999993</v>
      </c>
      <c r="AC67" s="16">
        <f t="shared" si="5"/>
        <v>9057.7999999999993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267</v>
      </c>
      <c r="C70" s="6" t="s">
        <v>34</v>
      </c>
      <c r="D70" s="6" t="s">
        <v>268</v>
      </c>
      <c r="K70" s="158"/>
    </row>
    <row r="71" spans="1:29" s="57" customFormat="1" ht="15.75" x14ac:dyDescent="0.25">
      <c r="A71" s="7" t="s">
        <v>35</v>
      </c>
      <c r="B71" s="295">
        <f>SUM(O67)</f>
        <v>12912</v>
      </c>
      <c r="C71" s="8">
        <v>892</v>
      </c>
      <c r="D71" s="228" t="s">
        <v>226</v>
      </c>
      <c r="K71" s="158"/>
    </row>
    <row r="72" spans="1:29" s="57" customFormat="1" ht="15.75" x14ac:dyDescent="0.25">
      <c r="A72" s="212" t="s">
        <v>35</v>
      </c>
      <c r="B72" s="296"/>
      <c r="C72" s="230">
        <v>12020</v>
      </c>
      <c r="D72" s="228" t="s">
        <v>271</v>
      </c>
      <c r="K72" s="158"/>
    </row>
    <row r="73" spans="1:29" s="57" customFormat="1" ht="15.75" x14ac:dyDescent="0.25">
      <c r="A73" s="7" t="s">
        <v>36</v>
      </c>
      <c r="B73" s="227">
        <f>SUM(P67:S67)</f>
        <v>24843.200000000001</v>
      </c>
      <c r="C73" s="8">
        <f>C71*4</f>
        <v>3568</v>
      </c>
      <c r="D73" s="228" t="s">
        <v>227</v>
      </c>
      <c r="K73" s="158"/>
    </row>
    <row r="74" spans="1:29" s="57" customFormat="1" ht="15.75" thickBot="1" x14ac:dyDescent="0.3">
      <c r="A74" s="9" t="s">
        <v>37</v>
      </c>
      <c r="B74" s="10">
        <f>SUM(T67:AC67)</f>
        <v>90578.000000000015</v>
      </c>
      <c r="C74" s="10">
        <f>C71*10</f>
        <v>8920</v>
      </c>
      <c r="D74" s="229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R4:AC4"/>
    <mergeCell ref="A1:AC1"/>
    <mergeCell ref="A2:AC2"/>
    <mergeCell ref="A3:J3"/>
    <mergeCell ref="K3:Q3"/>
    <mergeCell ref="R3:AC3"/>
    <mergeCell ref="B71:B72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23" activePane="bottomLeft" state="frozen"/>
      <selection activeCell="A49" sqref="A49"/>
      <selection pane="bottomLeft" activeCell="A47" sqref="A47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68</v>
      </c>
      <c r="L3" s="253"/>
      <c r="M3" s="253"/>
      <c r="N3" s="253"/>
      <c r="O3" s="253"/>
      <c r="P3" s="253"/>
      <c r="Q3" s="253"/>
      <c r="R3" s="253" t="s">
        <v>210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69</v>
      </c>
      <c r="J12" s="183">
        <f t="shared" ref="J12" si="0">SUM(O12:AC12)</f>
        <v>5883.75</v>
      </c>
      <c r="K12" s="65"/>
      <c r="L12" s="201">
        <v>43831</v>
      </c>
      <c r="M12" s="201">
        <v>49309</v>
      </c>
      <c r="N12" s="67"/>
      <c r="O12" s="1">
        <f t="shared" ref="O12:AC12" si="1">0.15*$K$67</f>
        <v>392.25</v>
      </c>
      <c r="P12" s="2">
        <f t="shared" si="1"/>
        <v>392.25</v>
      </c>
      <c r="Q12" s="2">
        <f t="shared" si="1"/>
        <v>392.25</v>
      </c>
      <c r="R12" s="2">
        <f t="shared" si="1"/>
        <v>392.25</v>
      </c>
      <c r="S12" s="2">
        <f t="shared" si="1"/>
        <v>392.25</v>
      </c>
      <c r="T12" s="3">
        <f t="shared" si="1"/>
        <v>392.25</v>
      </c>
      <c r="U12" s="3">
        <f t="shared" si="1"/>
        <v>392.25</v>
      </c>
      <c r="V12" s="3">
        <f t="shared" si="1"/>
        <v>392.25</v>
      </c>
      <c r="W12" s="3">
        <f t="shared" si="1"/>
        <v>392.25</v>
      </c>
      <c r="X12" s="3">
        <f t="shared" si="1"/>
        <v>392.25</v>
      </c>
      <c r="Y12" s="3">
        <f t="shared" si="1"/>
        <v>392.25</v>
      </c>
      <c r="Z12" s="3">
        <f t="shared" si="1"/>
        <v>392.25</v>
      </c>
      <c r="AA12" s="3">
        <f t="shared" si="1"/>
        <v>392.25</v>
      </c>
      <c r="AB12" s="3">
        <f t="shared" si="1"/>
        <v>392.25</v>
      </c>
      <c r="AC12" s="4">
        <f t="shared" si="1"/>
        <v>392.25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x14ac:dyDescent="0.25">
      <c r="A17" s="163"/>
      <c r="B17" s="59"/>
      <c r="C17" s="64"/>
      <c r="D17" s="64"/>
      <c r="E17" s="92"/>
      <c r="F17" s="63"/>
      <c r="G17" s="64"/>
      <c r="H17" s="65"/>
      <c r="I17" s="182"/>
      <c r="J17" s="183"/>
      <c r="K17" s="65"/>
      <c r="L17" s="66"/>
      <c r="M17" s="66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SUM(J12:J18)</f>
        <v>5883.75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ht="15.75" thickBot="1" x14ac:dyDescent="0.3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96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2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140" customFormat="1" ht="90" x14ac:dyDescent="0.25">
      <c r="A44" s="168">
        <v>54</v>
      </c>
      <c r="B44" s="78"/>
      <c r="C44" s="138" t="s">
        <v>69</v>
      </c>
      <c r="D44" s="83" t="s">
        <v>230</v>
      </c>
      <c r="E44" s="43" t="s">
        <v>77</v>
      </c>
      <c r="F44" s="43" t="s">
        <v>78</v>
      </c>
      <c r="G44" s="43" t="s">
        <v>79</v>
      </c>
      <c r="H44" s="82"/>
      <c r="I44" s="182" t="s">
        <v>69</v>
      </c>
      <c r="J44" s="183">
        <f t="shared" ref="J44:J45" si="2">SUM(O44:AC44)</f>
        <v>2223</v>
      </c>
      <c r="K44" s="82"/>
      <c r="L44" s="84">
        <v>43922</v>
      </c>
      <c r="M44" s="84">
        <v>44196</v>
      </c>
      <c r="N44" s="67" t="s">
        <v>25</v>
      </c>
      <c r="O44" s="44">
        <v>2223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0" customFormat="1" ht="90" x14ac:dyDescent="0.25">
      <c r="A45" s="168">
        <v>68</v>
      </c>
      <c r="B45" s="78"/>
      <c r="C45" s="138" t="s">
        <v>69</v>
      </c>
      <c r="D45" s="83" t="s">
        <v>236</v>
      </c>
      <c r="E45" s="43" t="s">
        <v>74</v>
      </c>
      <c r="F45" s="43" t="s">
        <v>75</v>
      </c>
      <c r="G45" s="43" t="s">
        <v>76</v>
      </c>
      <c r="H45" s="82"/>
      <c r="I45" s="182" t="s">
        <v>69</v>
      </c>
      <c r="J45" s="183">
        <f t="shared" si="2"/>
        <v>5337</v>
      </c>
      <c r="K45" s="82"/>
      <c r="L45" s="84">
        <v>44287</v>
      </c>
      <c r="M45" s="84">
        <v>45657</v>
      </c>
      <c r="N45" s="67" t="s">
        <v>26</v>
      </c>
      <c r="O45" s="44"/>
      <c r="P45" s="34">
        <v>1299</v>
      </c>
      <c r="Q45" s="34">
        <v>1330</v>
      </c>
      <c r="R45" s="34">
        <v>1303</v>
      </c>
      <c r="S45" s="34">
        <v>1405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0" customFormat="1" ht="90" x14ac:dyDescent="0.25">
      <c r="A46" s="168">
        <v>69</v>
      </c>
      <c r="B46" s="78"/>
      <c r="C46" s="138" t="s">
        <v>69</v>
      </c>
      <c r="D46" s="83" t="s">
        <v>233</v>
      </c>
      <c r="E46" s="43" t="s">
        <v>77</v>
      </c>
      <c r="F46" s="43" t="s">
        <v>78</v>
      </c>
      <c r="G46" s="43" t="s">
        <v>79</v>
      </c>
      <c r="H46" s="82"/>
      <c r="I46" s="182" t="s">
        <v>69</v>
      </c>
      <c r="J46" s="183">
        <f t="shared" ref="J46" si="3">SUM(O46:AC46)</f>
        <v>2400</v>
      </c>
      <c r="K46" s="82"/>
      <c r="L46" s="84">
        <v>44287</v>
      </c>
      <c r="M46" s="84">
        <v>45657</v>
      </c>
      <c r="N46" s="67" t="s">
        <v>26</v>
      </c>
      <c r="O46" s="44"/>
      <c r="P46" s="34">
        <v>600</v>
      </c>
      <c r="Q46" s="34">
        <v>600</v>
      </c>
      <c r="R46" s="34">
        <v>600</v>
      </c>
      <c r="S46" s="34">
        <v>600</v>
      </c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s="86" customFormat="1" ht="90" x14ac:dyDescent="0.25">
      <c r="A47" s="168">
        <v>109</v>
      </c>
      <c r="B47" s="78"/>
      <c r="C47" s="138" t="s">
        <v>69</v>
      </c>
      <c r="D47" s="83" t="s">
        <v>230</v>
      </c>
      <c r="E47" s="43" t="s">
        <v>74</v>
      </c>
      <c r="F47" s="43" t="s">
        <v>80</v>
      </c>
      <c r="G47" s="43" t="s">
        <v>76</v>
      </c>
      <c r="H47" s="82"/>
      <c r="I47" s="182" t="s">
        <v>69</v>
      </c>
      <c r="J47" s="183">
        <f t="shared" ref="J47" si="4">SUM(O47:AC47)</f>
        <v>173750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17375</v>
      </c>
      <c r="U47" s="3">
        <v>17375</v>
      </c>
      <c r="V47" s="3">
        <v>17375</v>
      </c>
      <c r="W47" s="3">
        <v>17375</v>
      </c>
      <c r="X47" s="3">
        <v>17375</v>
      </c>
      <c r="Y47" s="3">
        <v>17375</v>
      </c>
      <c r="Z47" s="3">
        <v>17375</v>
      </c>
      <c r="AA47" s="3">
        <v>17375</v>
      </c>
      <c r="AB47" s="3">
        <v>17375</v>
      </c>
      <c r="AC47" s="4">
        <v>17375</v>
      </c>
    </row>
    <row r="48" spans="1:29" s="114" customFormat="1" x14ac:dyDescent="0.25">
      <c r="A48" s="163"/>
      <c r="B48" s="59"/>
      <c r="C48" s="60"/>
      <c r="D48" s="60"/>
      <c r="E48" s="60"/>
      <c r="F48" s="60"/>
      <c r="G48" s="60"/>
      <c r="H48" s="112"/>
      <c r="I48" s="182"/>
      <c r="J48" s="182"/>
      <c r="K48" s="65"/>
      <c r="L48" s="113"/>
      <c r="M48" s="66"/>
      <c r="N48" s="65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67"/>
      <c r="B49" s="75" t="s">
        <v>2</v>
      </c>
      <c r="C49" s="71"/>
      <c r="D49" s="71"/>
      <c r="E49" s="71"/>
      <c r="F49" s="71"/>
      <c r="G49" s="71"/>
      <c r="H49" s="76"/>
      <c r="I49" s="181"/>
      <c r="J49" s="181"/>
      <c r="K49" s="76"/>
      <c r="L49" s="73"/>
      <c r="M49" s="73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93"/>
    </row>
    <row r="50" spans="1:29" x14ac:dyDescent="0.25">
      <c r="A50" s="163"/>
      <c r="B50" s="59"/>
      <c r="C50" s="115"/>
      <c r="D50" s="60"/>
      <c r="E50" s="19"/>
      <c r="F50" s="19"/>
      <c r="G50" s="19"/>
      <c r="H50" s="65"/>
      <c r="I50" s="182"/>
      <c r="J50" s="183"/>
      <c r="K50" s="65"/>
      <c r="L50" s="66"/>
      <c r="M50" s="66"/>
      <c r="N50" s="67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67"/>
      <c r="B51" s="75" t="s">
        <v>3</v>
      </c>
      <c r="C51" s="71"/>
      <c r="D51" s="71"/>
      <c r="E51" s="71"/>
      <c r="F51" s="71"/>
      <c r="G51" s="71"/>
      <c r="H51" s="76"/>
      <c r="I51" s="181"/>
      <c r="J51" s="194"/>
      <c r="K51" s="76"/>
      <c r="L51" s="73"/>
      <c r="M51" s="73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93"/>
    </row>
    <row r="52" spans="1:29" x14ac:dyDescent="0.25">
      <c r="A52" s="163"/>
      <c r="B52" s="59"/>
      <c r="C52" s="115"/>
      <c r="D52" s="60"/>
      <c r="E52" s="19"/>
      <c r="F52" s="19"/>
      <c r="G52" s="19"/>
      <c r="H52" s="65"/>
      <c r="I52" s="182"/>
      <c r="J52" s="183"/>
      <c r="K52" s="65"/>
      <c r="L52" s="66"/>
      <c r="M52" s="66"/>
      <c r="N52" s="67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67"/>
      <c r="B53" s="76" t="s">
        <v>47</v>
      </c>
      <c r="C53" s="71"/>
      <c r="D53" s="71"/>
      <c r="E53" s="71"/>
      <c r="F53" s="71"/>
      <c r="G53" s="71"/>
      <c r="H53" s="76"/>
      <c r="I53" s="181"/>
      <c r="J53" s="181"/>
      <c r="K53" s="76"/>
      <c r="L53" s="73"/>
      <c r="M53" s="73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93"/>
    </row>
    <row r="54" spans="1:29" s="114" customFormat="1" x14ac:dyDescent="0.25">
      <c r="A54" s="174"/>
      <c r="B54" s="116" t="s">
        <v>1</v>
      </c>
      <c r="C54" s="117"/>
      <c r="D54" s="117"/>
      <c r="E54" s="117"/>
      <c r="F54" s="117"/>
      <c r="G54" s="117"/>
      <c r="H54" s="118"/>
      <c r="I54" s="189"/>
      <c r="J54" s="189"/>
      <c r="K54" s="118"/>
      <c r="L54" s="119"/>
      <c r="M54" s="119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21"/>
    </row>
    <row r="55" spans="1:29" x14ac:dyDescent="0.25">
      <c r="A55" s="163"/>
      <c r="B55" s="59"/>
      <c r="C55" s="60"/>
      <c r="D55" s="60"/>
      <c r="E55" s="60"/>
      <c r="F55" s="60"/>
      <c r="G55" s="60"/>
      <c r="H55" s="65"/>
      <c r="I55" s="182"/>
      <c r="J55" s="182"/>
      <c r="K55" s="65"/>
      <c r="L55" s="66"/>
      <c r="M55" s="66"/>
      <c r="N55" s="10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4" customFormat="1" x14ac:dyDescent="0.25">
      <c r="A56" s="174"/>
      <c r="B56" s="116" t="s">
        <v>2</v>
      </c>
      <c r="C56" s="117"/>
      <c r="D56" s="117"/>
      <c r="E56" s="117"/>
      <c r="F56" s="117"/>
      <c r="G56" s="117"/>
      <c r="H56" s="118"/>
      <c r="I56" s="189"/>
      <c r="J56" s="189"/>
      <c r="K56" s="118"/>
      <c r="L56" s="119"/>
      <c r="M56" s="119"/>
      <c r="N56" s="122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21"/>
    </row>
    <row r="57" spans="1:29" x14ac:dyDescent="0.25">
      <c r="A57" s="163"/>
      <c r="B57" s="59"/>
      <c r="C57" s="60"/>
      <c r="D57" s="60"/>
      <c r="E57" s="60"/>
      <c r="F57" s="60"/>
      <c r="G57" s="60"/>
      <c r="H57" s="65"/>
      <c r="I57" s="182"/>
      <c r="J57" s="182"/>
      <c r="K57" s="65"/>
      <c r="L57" s="66"/>
      <c r="M57" s="66"/>
      <c r="N57" s="10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4" customFormat="1" x14ac:dyDescent="0.25">
      <c r="A58" s="174"/>
      <c r="B58" s="116" t="s">
        <v>3</v>
      </c>
      <c r="C58" s="117"/>
      <c r="D58" s="117"/>
      <c r="E58" s="117"/>
      <c r="F58" s="117"/>
      <c r="G58" s="117"/>
      <c r="H58" s="118"/>
      <c r="I58" s="189"/>
      <c r="J58" s="189"/>
      <c r="K58" s="118"/>
      <c r="L58" s="119"/>
      <c r="M58" s="119"/>
      <c r="N58" s="122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21"/>
    </row>
    <row r="59" spans="1:29" x14ac:dyDescent="0.25">
      <c r="A59" s="163"/>
      <c r="B59" s="59"/>
      <c r="C59" s="60"/>
      <c r="D59" s="60"/>
      <c r="E59" s="60"/>
      <c r="F59" s="60"/>
      <c r="G59" s="60"/>
      <c r="H59" s="65"/>
      <c r="I59" s="182"/>
      <c r="J59" s="182"/>
      <c r="K59" s="65"/>
      <c r="L59" s="66"/>
      <c r="M59" s="66"/>
      <c r="N59" s="107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7"/>
      <c r="B60" s="76" t="s">
        <v>48</v>
      </c>
      <c r="C60" s="71"/>
      <c r="D60" s="71"/>
      <c r="E60" s="71"/>
      <c r="F60" s="71"/>
      <c r="G60" s="71"/>
      <c r="H60" s="76"/>
      <c r="I60" s="181"/>
      <c r="J60" s="181"/>
      <c r="K60" s="76"/>
      <c r="L60" s="73"/>
      <c r="M60" s="73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93"/>
    </row>
    <row r="61" spans="1:29" s="114" customFormat="1" x14ac:dyDescent="0.25">
      <c r="A61" s="174"/>
      <c r="B61" s="116" t="s">
        <v>1</v>
      </c>
      <c r="C61" s="117"/>
      <c r="D61" s="117"/>
      <c r="E61" s="117"/>
      <c r="F61" s="117"/>
      <c r="G61" s="117"/>
      <c r="H61" s="118"/>
      <c r="I61" s="189"/>
      <c r="J61" s="189"/>
      <c r="K61" s="118"/>
      <c r="L61" s="119"/>
      <c r="M61" s="119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21"/>
    </row>
    <row r="62" spans="1:29" x14ac:dyDescent="0.25">
      <c r="A62" s="163"/>
      <c r="B62" s="59"/>
      <c r="C62" s="60"/>
      <c r="D62" s="60"/>
      <c r="E62" s="60"/>
      <c r="F62" s="60"/>
      <c r="G62" s="60"/>
      <c r="H62" s="65"/>
      <c r="I62" s="182"/>
      <c r="J62" s="182"/>
      <c r="K62" s="65"/>
      <c r="L62" s="66"/>
      <c r="M62" s="66"/>
      <c r="N62" s="10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4" customFormat="1" x14ac:dyDescent="0.25">
      <c r="A63" s="174"/>
      <c r="B63" s="116" t="s">
        <v>2</v>
      </c>
      <c r="C63" s="117"/>
      <c r="D63" s="117"/>
      <c r="E63" s="117"/>
      <c r="F63" s="117"/>
      <c r="G63" s="117"/>
      <c r="H63" s="118"/>
      <c r="I63" s="189"/>
      <c r="J63" s="189"/>
      <c r="K63" s="118"/>
      <c r="L63" s="119"/>
      <c r="M63" s="119"/>
      <c r="N63" s="122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21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183710</v>
      </c>
      <c r="K67" s="195">
        <f>SUM(C71)</f>
        <v>2615</v>
      </c>
      <c r="L67" s="100"/>
      <c r="M67" s="100"/>
      <c r="N67" s="154"/>
      <c r="O67" s="13">
        <f t="shared" ref="O67:AC67" si="5">SUM(O12:O66)</f>
        <v>2615.25</v>
      </c>
      <c r="P67" s="14">
        <f t="shared" si="5"/>
        <v>2291.25</v>
      </c>
      <c r="Q67" s="14">
        <f t="shared" si="5"/>
        <v>2322.25</v>
      </c>
      <c r="R67" s="14">
        <f t="shared" si="5"/>
        <v>2295.25</v>
      </c>
      <c r="S67" s="14">
        <f t="shared" si="5"/>
        <v>2397.25</v>
      </c>
      <c r="T67" s="15">
        <f t="shared" si="5"/>
        <v>17767.25</v>
      </c>
      <c r="U67" s="15">
        <f t="shared" si="5"/>
        <v>17767.25</v>
      </c>
      <c r="V67" s="15">
        <f t="shared" si="5"/>
        <v>17767.25</v>
      </c>
      <c r="W67" s="15">
        <f t="shared" si="5"/>
        <v>17767.25</v>
      </c>
      <c r="X67" s="15">
        <f t="shared" si="5"/>
        <v>17767.25</v>
      </c>
      <c r="Y67" s="15">
        <f t="shared" si="5"/>
        <v>17767.25</v>
      </c>
      <c r="Z67" s="15">
        <f t="shared" si="5"/>
        <v>17767.25</v>
      </c>
      <c r="AA67" s="15">
        <f t="shared" si="5"/>
        <v>17767.25</v>
      </c>
      <c r="AB67" s="15">
        <f t="shared" si="5"/>
        <v>17767.25</v>
      </c>
      <c r="AC67" s="16">
        <f t="shared" si="5"/>
        <v>17767.25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267</v>
      </c>
      <c r="C70" s="6" t="s">
        <v>34</v>
      </c>
      <c r="D70" s="6" t="s">
        <v>268</v>
      </c>
      <c r="K70" s="158"/>
    </row>
    <row r="71" spans="1:29" s="57" customFormat="1" ht="15.75" x14ac:dyDescent="0.25">
      <c r="A71" s="7" t="s">
        <v>35</v>
      </c>
      <c r="B71" s="227">
        <f>SUM(O67)</f>
        <v>2615.25</v>
      </c>
      <c r="C71" s="8">
        <v>2615</v>
      </c>
      <c r="D71" s="228" t="s">
        <v>226</v>
      </c>
      <c r="K71" s="158"/>
    </row>
    <row r="72" spans="1:29" s="57" customFormat="1" ht="15.75" x14ac:dyDescent="0.25">
      <c r="A72" s="7" t="s">
        <v>36</v>
      </c>
      <c r="B72" s="227">
        <f>SUM(P67:S67)</f>
        <v>9306</v>
      </c>
      <c r="C72" s="8">
        <f>C71*4</f>
        <v>10460</v>
      </c>
      <c r="D72" s="228" t="s">
        <v>227</v>
      </c>
      <c r="K72" s="158"/>
    </row>
    <row r="73" spans="1:29" s="57" customFormat="1" ht="15.75" thickBot="1" x14ac:dyDescent="0.3">
      <c r="A73" s="9" t="s">
        <v>37</v>
      </c>
      <c r="B73" s="10">
        <f>SUM(T67:AC67)</f>
        <v>177672.5</v>
      </c>
      <c r="C73" s="10">
        <f>C71*10</f>
        <v>26150</v>
      </c>
      <c r="D73" s="229" t="s">
        <v>228</v>
      </c>
    </row>
    <row r="74" spans="1:29" s="57" customFormat="1" x14ac:dyDescent="0.25">
      <c r="A74" s="11"/>
      <c r="B74" s="12"/>
      <c r="C74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8" activePane="bottomLeft" state="frozen"/>
      <selection activeCell="A49" sqref="A49"/>
      <selection pane="bottomLeft" activeCell="A47" sqref="A47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4.28515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6.42578125" style="55" customWidth="1"/>
    <col min="15" max="15" width="12.140625" style="55" bestFit="1" customWidth="1"/>
    <col min="16" max="16384" width="9.140625" style="55"/>
  </cols>
  <sheetData>
    <row r="1" spans="1:29" x14ac:dyDescent="0.25">
      <c r="A1" s="261" t="s">
        <v>223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176</v>
      </c>
      <c r="L3" s="253"/>
      <c r="M3" s="253"/>
      <c r="N3" s="253"/>
      <c r="O3" s="253"/>
      <c r="P3" s="253"/>
      <c r="Q3" s="253"/>
      <c r="R3" s="253" t="s">
        <v>209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178</v>
      </c>
      <c r="J12" s="183">
        <f t="shared" ref="J12" si="0">SUM(O12:AC12)</f>
        <v>3060</v>
      </c>
      <c r="K12" s="65"/>
      <c r="L12" s="201">
        <v>43831</v>
      </c>
      <c r="M12" s="201">
        <v>49309</v>
      </c>
      <c r="N12" s="67"/>
      <c r="O12" s="1">
        <f>0.15*$K$67</f>
        <v>204</v>
      </c>
      <c r="P12" s="2">
        <f>0.15*$K$67</f>
        <v>204</v>
      </c>
      <c r="Q12" s="2">
        <f t="shared" ref="Q12:S12" si="1">0.15*$K$67</f>
        <v>204</v>
      </c>
      <c r="R12" s="2">
        <f t="shared" si="1"/>
        <v>204</v>
      </c>
      <c r="S12" s="2">
        <f t="shared" si="1"/>
        <v>204</v>
      </c>
      <c r="T12" s="3">
        <f>0.15*$K$67</f>
        <v>204</v>
      </c>
      <c r="U12" s="3">
        <f t="shared" ref="U12:AC12" si="2">0.15*$K$67</f>
        <v>204</v>
      </c>
      <c r="V12" s="3">
        <f t="shared" si="2"/>
        <v>204</v>
      </c>
      <c r="W12" s="3">
        <f t="shared" si="2"/>
        <v>204</v>
      </c>
      <c r="X12" s="3">
        <f t="shared" si="2"/>
        <v>204</v>
      </c>
      <c r="Y12" s="3">
        <f t="shared" si="2"/>
        <v>204</v>
      </c>
      <c r="Z12" s="3">
        <f t="shared" si="2"/>
        <v>204</v>
      </c>
      <c r="AA12" s="3">
        <f t="shared" si="2"/>
        <v>204</v>
      </c>
      <c r="AB12" s="3">
        <f t="shared" si="2"/>
        <v>204</v>
      </c>
      <c r="AC12" s="4">
        <f t="shared" si="2"/>
        <v>204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3060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55</v>
      </c>
      <c r="B44" s="78"/>
      <c r="C44" s="138" t="s">
        <v>178</v>
      </c>
      <c r="D44" s="83" t="s">
        <v>230</v>
      </c>
      <c r="E44" s="146" t="s">
        <v>74</v>
      </c>
      <c r="F44" s="146" t="s">
        <v>104</v>
      </c>
      <c r="G44" s="146" t="s">
        <v>105</v>
      </c>
      <c r="H44" s="52" t="s">
        <v>150</v>
      </c>
      <c r="I44" s="182" t="s">
        <v>178</v>
      </c>
      <c r="J44" s="183">
        <f t="shared" ref="J44" si="3">SUM(O44:AC44)</f>
        <v>1156</v>
      </c>
      <c r="K44" s="82"/>
      <c r="L44" s="84">
        <v>43922</v>
      </c>
      <c r="M44" s="84">
        <v>44196</v>
      </c>
      <c r="N44" s="67" t="s">
        <v>25</v>
      </c>
      <c r="O44" s="1">
        <v>1156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70</v>
      </c>
      <c r="B45" s="78"/>
      <c r="C45" s="150" t="s">
        <v>178</v>
      </c>
      <c r="D45" s="150" t="s">
        <v>233</v>
      </c>
      <c r="E45" s="146" t="s">
        <v>77</v>
      </c>
      <c r="F45" s="146" t="s">
        <v>151</v>
      </c>
      <c r="G45" s="146" t="s">
        <v>152</v>
      </c>
      <c r="H45" s="52" t="s">
        <v>150</v>
      </c>
      <c r="I45" s="182" t="s">
        <v>178</v>
      </c>
      <c r="J45" s="183">
        <f t="shared" ref="J45" si="4">SUM(O45:AC45)</f>
        <v>500</v>
      </c>
      <c r="K45" s="82"/>
      <c r="L45" s="84">
        <v>44287</v>
      </c>
      <c r="M45" s="84">
        <v>44561</v>
      </c>
      <c r="N45" s="67" t="s">
        <v>26</v>
      </c>
      <c r="O45" s="1"/>
      <c r="P45" s="2">
        <v>500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110</v>
      </c>
      <c r="B46" s="78"/>
      <c r="C46" s="138" t="s">
        <v>178</v>
      </c>
      <c r="D46" s="83" t="s">
        <v>230</v>
      </c>
      <c r="E46" s="146" t="s">
        <v>74</v>
      </c>
      <c r="F46" s="146" t="s">
        <v>151</v>
      </c>
      <c r="G46" s="146" t="s">
        <v>105</v>
      </c>
      <c r="H46" s="52" t="s">
        <v>150</v>
      </c>
      <c r="I46" s="182" t="s">
        <v>178</v>
      </c>
      <c r="J46" s="183">
        <f>SUM(O46:AC46)</f>
        <v>101440</v>
      </c>
      <c r="K46" s="82"/>
      <c r="L46" s="84">
        <v>45748</v>
      </c>
      <c r="M46" s="84">
        <v>49309</v>
      </c>
      <c r="N46" s="67" t="s">
        <v>27</v>
      </c>
      <c r="O46" s="1"/>
      <c r="P46" s="2"/>
      <c r="Q46" s="2"/>
      <c r="R46" s="2"/>
      <c r="S46" s="2"/>
      <c r="T46" s="3">
        <v>10144</v>
      </c>
      <c r="U46" s="3">
        <v>10144</v>
      </c>
      <c r="V46" s="3">
        <v>10144</v>
      </c>
      <c r="W46" s="3">
        <v>10144</v>
      </c>
      <c r="X46" s="3">
        <v>10144</v>
      </c>
      <c r="Y46" s="3">
        <v>10144</v>
      </c>
      <c r="Z46" s="3">
        <v>10144</v>
      </c>
      <c r="AA46" s="3">
        <v>10144</v>
      </c>
      <c r="AB46" s="3">
        <v>10144</v>
      </c>
      <c r="AC46" s="4">
        <v>10144</v>
      </c>
    </row>
    <row r="47" spans="1:29" s="114" customFormat="1" x14ac:dyDescent="0.25">
      <c r="A47" s="163"/>
      <c r="B47" s="59"/>
      <c r="C47" s="60"/>
      <c r="D47" s="60"/>
      <c r="E47" s="60"/>
      <c r="F47" s="60"/>
      <c r="G47" s="60"/>
      <c r="H47" s="112"/>
      <c r="I47" s="182"/>
      <c r="J47" s="182"/>
      <c r="K47" s="65"/>
      <c r="L47" s="113"/>
      <c r="M47" s="66"/>
      <c r="N47" s="65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67"/>
      <c r="B48" s="75" t="s">
        <v>2</v>
      </c>
      <c r="C48" s="71"/>
      <c r="D48" s="71"/>
      <c r="E48" s="71"/>
      <c r="F48" s="71"/>
      <c r="G48" s="71"/>
      <c r="H48" s="76"/>
      <c r="I48" s="181"/>
      <c r="J48" s="181"/>
      <c r="K48" s="76"/>
      <c r="L48" s="73"/>
      <c r="M48" s="73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93"/>
    </row>
    <row r="49" spans="1:29" x14ac:dyDescent="0.25">
      <c r="A49" s="163"/>
      <c r="B49" s="59"/>
      <c r="C49" s="115"/>
      <c r="D49" s="60"/>
      <c r="E49" s="19"/>
      <c r="F49" s="19"/>
      <c r="G49" s="19"/>
      <c r="H49" s="65"/>
      <c r="I49" s="182"/>
      <c r="J49" s="183"/>
      <c r="K49" s="65"/>
      <c r="L49" s="66"/>
      <c r="M49" s="66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3</v>
      </c>
      <c r="C50" s="71"/>
      <c r="D50" s="71"/>
      <c r="E50" s="71"/>
      <c r="F50" s="71"/>
      <c r="G50" s="71"/>
      <c r="H50" s="76"/>
      <c r="I50" s="181"/>
      <c r="J50" s="194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6" t="s">
        <v>47</v>
      </c>
      <c r="C52" s="71"/>
      <c r="D52" s="71"/>
      <c r="E52" s="71"/>
      <c r="F52" s="71"/>
      <c r="G52" s="71"/>
      <c r="H52" s="76"/>
      <c r="I52" s="181"/>
      <c r="J52" s="181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s="114" customFormat="1" x14ac:dyDescent="0.25">
      <c r="A53" s="174"/>
      <c r="B53" s="116" t="s">
        <v>1</v>
      </c>
      <c r="C53" s="117"/>
      <c r="D53" s="117"/>
      <c r="E53" s="117"/>
      <c r="F53" s="117"/>
      <c r="G53" s="117"/>
      <c r="H53" s="118"/>
      <c r="I53" s="189"/>
      <c r="J53" s="189"/>
      <c r="K53" s="118"/>
      <c r="L53" s="119"/>
      <c r="M53" s="119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21"/>
    </row>
    <row r="54" spans="1:29" x14ac:dyDescent="0.25">
      <c r="A54" s="163"/>
      <c r="B54" s="59"/>
      <c r="C54" s="60"/>
      <c r="D54" s="60"/>
      <c r="E54" s="60"/>
      <c r="F54" s="60"/>
      <c r="G54" s="60"/>
      <c r="H54" s="65"/>
      <c r="I54" s="182"/>
      <c r="J54" s="182"/>
      <c r="K54" s="65"/>
      <c r="L54" s="66"/>
      <c r="M54" s="66"/>
      <c r="N54" s="107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4" customFormat="1" x14ac:dyDescent="0.25">
      <c r="A55" s="174"/>
      <c r="B55" s="116" t="s">
        <v>2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22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3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76" t="s">
        <v>48</v>
      </c>
      <c r="C59" s="71"/>
      <c r="D59" s="71"/>
      <c r="E59" s="71"/>
      <c r="F59" s="71"/>
      <c r="G59" s="71"/>
      <c r="H59" s="76"/>
      <c r="I59" s="181"/>
      <c r="J59" s="181"/>
      <c r="K59" s="76"/>
      <c r="L59" s="73"/>
      <c r="M59" s="73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93"/>
    </row>
    <row r="60" spans="1:29" s="114" customFormat="1" x14ac:dyDescent="0.25">
      <c r="A60" s="174"/>
      <c r="B60" s="116" t="s">
        <v>1</v>
      </c>
      <c r="C60" s="117"/>
      <c r="D60" s="117"/>
      <c r="E60" s="117"/>
      <c r="F60" s="117"/>
      <c r="G60" s="117"/>
      <c r="H60" s="118"/>
      <c r="I60" s="189"/>
      <c r="J60" s="189"/>
      <c r="K60" s="118"/>
      <c r="L60" s="119"/>
      <c r="M60" s="119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21"/>
    </row>
    <row r="61" spans="1:29" x14ac:dyDescent="0.25">
      <c r="A61" s="163"/>
      <c r="B61" s="59"/>
      <c r="C61" s="60"/>
      <c r="D61" s="60"/>
      <c r="E61" s="60"/>
      <c r="F61" s="60"/>
      <c r="G61" s="60"/>
      <c r="H61" s="65"/>
      <c r="I61" s="182"/>
      <c r="J61" s="182"/>
      <c r="K61" s="65"/>
      <c r="L61" s="66"/>
      <c r="M61" s="66"/>
      <c r="N61" s="10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4" customFormat="1" x14ac:dyDescent="0.25">
      <c r="A62" s="174"/>
      <c r="B62" s="116" t="s">
        <v>2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22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s="86" customFormat="1" ht="75" x14ac:dyDescent="0.25">
      <c r="A63" s="168">
        <v>136</v>
      </c>
      <c r="B63" s="78"/>
      <c r="C63" s="79" t="s">
        <v>179</v>
      </c>
      <c r="D63" s="81" t="s">
        <v>162</v>
      </c>
      <c r="E63" s="177" t="s">
        <v>129</v>
      </c>
      <c r="F63" s="146" t="s">
        <v>163</v>
      </c>
      <c r="G63" s="178" t="s">
        <v>164</v>
      </c>
      <c r="H63" s="82"/>
      <c r="I63" s="182" t="s">
        <v>178</v>
      </c>
      <c r="J63" s="183">
        <f t="shared" ref="J63" si="5">SUM(O63:AC63)</f>
        <v>1200</v>
      </c>
      <c r="K63" s="82"/>
      <c r="L63" s="84">
        <v>47119</v>
      </c>
      <c r="M63" s="84">
        <v>47848</v>
      </c>
      <c r="N63" s="85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>
        <v>832</v>
      </c>
      <c r="Y63" s="3">
        <v>368</v>
      </c>
      <c r="Z63" s="3"/>
      <c r="AA63" s="3"/>
      <c r="AB63" s="3"/>
      <c r="AC63" s="4"/>
    </row>
    <row r="64" spans="1:29" x14ac:dyDescent="0.25">
      <c r="A64" s="163"/>
      <c r="B64" s="59"/>
      <c r="C64" s="60"/>
      <c r="D64" s="60"/>
      <c r="E64" s="60"/>
      <c r="F64" s="60"/>
      <c r="G64" s="60"/>
      <c r="H64" s="65"/>
      <c r="I64" s="182"/>
      <c r="J64" s="182"/>
      <c r="K64" s="65"/>
      <c r="L64" s="66"/>
      <c r="M64" s="66"/>
      <c r="N64" s="107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4" customFormat="1" x14ac:dyDescent="0.25">
      <c r="A65" s="174"/>
      <c r="B65" s="116" t="s">
        <v>3</v>
      </c>
      <c r="C65" s="117"/>
      <c r="D65" s="117"/>
      <c r="E65" s="117"/>
      <c r="F65" s="117"/>
      <c r="G65" s="117"/>
      <c r="H65" s="118"/>
      <c r="I65" s="189"/>
      <c r="J65" s="189"/>
      <c r="K65" s="118"/>
      <c r="L65" s="119"/>
      <c r="M65" s="119"/>
      <c r="N65" s="122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21"/>
    </row>
    <row r="66" spans="1:29" ht="15.75" thickBot="1" x14ac:dyDescent="0.3">
      <c r="A66" s="163"/>
      <c r="B66" s="152"/>
      <c r="C66" s="60"/>
      <c r="D66" s="60"/>
      <c r="E66" s="60"/>
      <c r="F66" s="60"/>
      <c r="G66" s="60"/>
      <c r="H66" s="65"/>
      <c r="I66" s="182"/>
      <c r="J66" s="182"/>
      <c r="K66" s="65"/>
      <c r="L66" s="66"/>
      <c r="M66" s="66"/>
      <c r="N66" s="107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5" customFormat="1" ht="15.75" thickBot="1" x14ac:dyDescent="0.3">
      <c r="A67" s="153"/>
      <c r="B67" s="100" t="s">
        <v>0</v>
      </c>
      <c r="C67" s="100"/>
      <c r="D67" s="100"/>
      <c r="E67" s="100"/>
      <c r="F67" s="100"/>
      <c r="G67" s="100"/>
      <c r="H67" s="100"/>
      <c r="I67" s="186"/>
      <c r="J67" s="186">
        <f>SUM(J42:J66)</f>
        <v>104296</v>
      </c>
      <c r="K67" s="195">
        <f>SUM(C71)</f>
        <v>1360</v>
      </c>
      <c r="L67" s="100"/>
      <c r="M67" s="100"/>
      <c r="N67" s="154"/>
      <c r="O67" s="13">
        <f t="shared" ref="O67:AC67" si="6">SUM(O12:O66)</f>
        <v>1360</v>
      </c>
      <c r="P67" s="14">
        <f t="shared" si="6"/>
        <v>704</v>
      </c>
      <c r="Q67" s="14">
        <f t="shared" si="6"/>
        <v>204</v>
      </c>
      <c r="R67" s="14">
        <f t="shared" si="6"/>
        <v>204</v>
      </c>
      <c r="S67" s="14">
        <f t="shared" si="6"/>
        <v>204</v>
      </c>
      <c r="T67" s="15">
        <f t="shared" si="6"/>
        <v>10348</v>
      </c>
      <c r="U67" s="15">
        <f t="shared" si="6"/>
        <v>10348</v>
      </c>
      <c r="V67" s="15">
        <f t="shared" si="6"/>
        <v>10348</v>
      </c>
      <c r="W67" s="15">
        <f t="shared" si="6"/>
        <v>10348</v>
      </c>
      <c r="X67" s="15">
        <f t="shared" si="6"/>
        <v>11180</v>
      </c>
      <c r="Y67" s="15">
        <f t="shared" si="6"/>
        <v>10716</v>
      </c>
      <c r="Z67" s="15">
        <f t="shared" si="6"/>
        <v>10348</v>
      </c>
      <c r="AA67" s="15">
        <f t="shared" si="6"/>
        <v>10348</v>
      </c>
      <c r="AB67" s="15">
        <f t="shared" si="6"/>
        <v>10348</v>
      </c>
      <c r="AC67" s="16">
        <f t="shared" si="6"/>
        <v>10348</v>
      </c>
    </row>
    <row r="68" spans="1:29" ht="15.75" x14ac:dyDescent="0.25">
      <c r="A68" s="103"/>
      <c r="B68" s="104"/>
      <c r="C68" s="104"/>
      <c r="D68" s="104"/>
      <c r="E68" s="104"/>
      <c r="F68" s="104"/>
      <c r="G68" s="104"/>
      <c r="H68" s="104"/>
      <c r="I68" s="105"/>
      <c r="K68" s="156" t="s">
        <v>225</v>
      </c>
    </row>
    <row r="69" spans="1:29" s="57" customFormat="1" ht="15.75" x14ac:dyDescent="0.25">
      <c r="K69" s="158"/>
    </row>
    <row r="70" spans="1:29" s="57" customFormat="1" ht="60" x14ac:dyDescent="0.25">
      <c r="A70" s="5"/>
      <c r="B70" s="6" t="s">
        <v>267</v>
      </c>
      <c r="C70" s="6" t="s">
        <v>34</v>
      </c>
      <c r="D70" s="6" t="s">
        <v>268</v>
      </c>
      <c r="K70" s="158"/>
    </row>
    <row r="71" spans="1:29" s="57" customFormat="1" ht="15.75" x14ac:dyDescent="0.25">
      <c r="A71" s="7" t="s">
        <v>35</v>
      </c>
      <c r="B71" s="227">
        <f>SUM(O67)</f>
        <v>1360</v>
      </c>
      <c r="C71" s="8">
        <v>1360</v>
      </c>
      <c r="D71" s="228" t="s">
        <v>226</v>
      </c>
      <c r="K71" s="158"/>
    </row>
    <row r="72" spans="1:29" s="57" customFormat="1" ht="15.75" x14ac:dyDescent="0.25">
      <c r="A72" s="7" t="s">
        <v>36</v>
      </c>
      <c r="B72" s="227">
        <f>SUM(P67:S67)</f>
        <v>1316</v>
      </c>
      <c r="C72" s="8">
        <f>C71*4</f>
        <v>5440</v>
      </c>
      <c r="D72" s="228" t="s">
        <v>227</v>
      </c>
      <c r="K72" s="158"/>
    </row>
    <row r="73" spans="1:29" s="57" customFormat="1" ht="15.75" thickBot="1" x14ac:dyDescent="0.3">
      <c r="A73" s="9" t="s">
        <v>37</v>
      </c>
      <c r="B73" s="10">
        <f>SUM(T67:AC67)</f>
        <v>104680</v>
      </c>
      <c r="C73" s="10">
        <f>C71*10</f>
        <v>13600</v>
      </c>
      <c r="D73" s="229" t="s">
        <v>228</v>
      </c>
    </row>
    <row r="74" spans="1:29" s="57" customFormat="1" x14ac:dyDescent="0.25">
      <c r="A74" s="11"/>
      <c r="B74" s="12"/>
      <c r="C74" s="12"/>
    </row>
    <row r="76" spans="1:29" x14ac:dyDescent="0.25">
      <c r="B76" s="160"/>
    </row>
    <row r="77" spans="1:29" x14ac:dyDescent="0.25">
      <c r="B77" s="161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2" spans="2:2" x14ac:dyDescent="0.25">
      <c r="B82" s="162"/>
    </row>
    <row r="90" spans="2:2" x14ac:dyDescent="0.25">
      <c r="B90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1"/>
  <sheetViews>
    <sheetView tabSelected="1" zoomScale="73" zoomScaleNormal="73" workbookViewId="0">
      <pane ySplit="7" topLeftCell="A164" activePane="bottomLeft" state="frozen"/>
      <selection activeCell="A49" sqref="A49"/>
      <selection pane="bottomLeft" activeCell="C171" sqref="C171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hidden="1" customWidth="1"/>
    <col min="9" max="9" width="14.28515625" style="55" hidden="1" customWidth="1"/>
    <col min="10" max="10" width="14" style="55" hidden="1" customWidth="1"/>
    <col min="11" max="11" width="12.7109375" style="55" hidden="1" customWidth="1"/>
    <col min="12" max="13" width="14" style="55" bestFit="1" customWidth="1"/>
    <col min="14" max="14" width="15" style="55" customWidth="1"/>
    <col min="15" max="15" width="12.140625" style="55" bestFit="1" customWidth="1"/>
    <col min="16" max="16384" width="9.140625" style="55"/>
  </cols>
  <sheetData>
    <row r="1" spans="1:29" x14ac:dyDescent="0.25">
      <c r="A1" s="298" t="s">
        <v>223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300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70</v>
      </c>
      <c r="L3" s="253"/>
      <c r="M3" s="253"/>
      <c r="N3" s="253"/>
      <c r="O3" s="253"/>
      <c r="P3" s="253"/>
      <c r="Q3" s="253"/>
      <c r="R3" s="253" t="s">
        <v>207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232" t="s">
        <v>144</v>
      </c>
      <c r="E12" s="62"/>
      <c r="F12" s="63" t="s">
        <v>33</v>
      </c>
      <c r="G12" s="64"/>
      <c r="H12" s="65"/>
      <c r="I12" s="182" t="s">
        <v>72</v>
      </c>
      <c r="J12" s="183">
        <f t="shared" ref="J12:J13" si="0">SUM(O12:AC12)</f>
        <v>465009.89999999985</v>
      </c>
      <c r="K12" s="65"/>
      <c r="L12" s="201">
        <v>43831</v>
      </c>
      <c r="M12" s="201">
        <v>49309</v>
      </c>
      <c r="N12" s="67"/>
      <c r="O12" s="246">
        <v>18993</v>
      </c>
      <c r="P12" s="2">
        <f t="shared" ref="P12:AC12" si="1">0.15*$K$165</f>
        <v>31858.35</v>
      </c>
      <c r="Q12" s="2">
        <f t="shared" si="1"/>
        <v>31858.35</v>
      </c>
      <c r="R12" s="2">
        <f t="shared" si="1"/>
        <v>31858.35</v>
      </c>
      <c r="S12" s="2">
        <f t="shared" si="1"/>
        <v>31858.35</v>
      </c>
      <c r="T12" s="3">
        <f t="shared" si="1"/>
        <v>31858.35</v>
      </c>
      <c r="U12" s="3">
        <f t="shared" si="1"/>
        <v>31858.35</v>
      </c>
      <c r="V12" s="3">
        <f t="shared" si="1"/>
        <v>31858.35</v>
      </c>
      <c r="W12" s="3">
        <f t="shared" si="1"/>
        <v>31858.35</v>
      </c>
      <c r="X12" s="3">
        <f t="shared" si="1"/>
        <v>31858.35</v>
      </c>
      <c r="Y12" s="3">
        <f t="shared" si="1"/>
        <v>31858.35</v>
      </c>
      <c r="Z12" s="3">
        <f t="shared" si="1"/>
        <v>31858.35</v>
      </c>
      <c r="AA12" s="3">
        <f t="shared" si="1"/>
        <v>31858.35</v>
      </c>
      <c r="AB12" s="3">
        <f t="shared" si="1"/>
        <v>31858.35</v>
      </c>
      <c r="AC12" s="4">
        <f t="shared" si="1"/>
        <v>31858.35</v>
      </c>
    </row>
    <row r="13" spans="1:29" x14ac:dyDescent="0.25">
      <c r="A13" s="163">
        <v>36</v>
      </c>
      <c r="B13" s="59"/>
      <c r="C13" s="79" t="s">
        <v>72</v>
      </c>
      <c r="D13" s="232" t="s">
        <v>289</v>
      </c>
      <c r="E13" s="62"/>
      <c r="F13" s="63" t="s">
        <v>293</v>
      </c>
      <c r="G13" s="64"/>
      <c r="H13" s="65"/>
      <c r="I13" s="182" t="s">
        <v>72</v>
      </c>
      <c r="J13" s="183">
        <f t="shared" si="0"/>
        <v>3000</v>
      </c>
      <c r="K13" s="65"/>
      <c r="L13" s="201">
        <v>43831</v>
      </c>
      <c r="M13" s="201">
        <v>44196</v>
      </c>
      <c r="N13" s="67" t="s">
        <v>25</v>
      </c>
      <c r="O13" s="1">
        <v>3000</v>
      </c>
      <c r="P13" s="2"/>
      <c r="Q13" s="2"/>
      <c r="R13" s="2"/>
      <c r="S13" s="2"/>
      <c r="T13" s="3"/>
      <c r="U13" s="3"/>
      <c r="V13" s="3"/>
      <c r="W13" s="3"/>
      <c r="X13" s="3"/>
      <c r="Y13" s="3"/>
      <c r="Z13" s="3"/>
      <c r="AA13" s="3"/>
      <c r="AB13" s="3"/>
      <c r="AC13" s="4"/>
    </row>
    <row r="14" spans="1:29" x14ac:dyDescent="0.25">
      <c r="A14" s="163">
        <v>37</v>
      </c>
      <c r="B14" s="59"/>
      <c r="C14" s="79" t="s">
        <v>72</v>
      </c>
      <c r="D14" s="232" t="s">
        <v>290</v>
      </c>
      <c r="E14" s="62"/>
      <c r="F14" s="63" t="s">
        <v>293</v>
      </c>
      <c r="G14" s="64"/>
      <c r="H14" s="65"/>
      <c r="I14" s="182" t="s">
        <v>72</v>
      </c>
      <c r="J14" s="183">
        <f t="shared" ref="J14" si="2">SUM(O14:AC14)</f>
        <v>350</v>
      </c>
      <c r="K14" s="65"/>
      <c r="L14" s="201">
        <v>43831</v>
      </c>
      <c r="M14" s="201">
        <v>44196</v>
      </c>
      <c r="N14" s="67" t="s">
        <v>25</v>
      </c>
      <c r="O14" s="1">
        <v>350</v>
      </c>
      <c r="P14" s="2"/>
      <c r="Q14" s="2"/>
      <c r="R14" s="2"/>
      <c r="S14" s="2"/>
      <c r="T14" s="3"/>
      <c r="U14" s="3"/>
      <c r="V14" s="3"/>
      <c r="W14" s="3"/>
      <c r="X14" s="3"/>
      <c r="Y14" s="3"/>
      <c r="Z14" s="3"/>
      <c r="AA14" s="3"/>
      <c r="AB14" s="3"/>
      <c r="AC14" s="4"/>
    </row>
    <row r="15" spans="1:29" x14ac:dyDescent="0.25">
      <c r="A15" s="165"/>
      <c r="B15" s="68" t="s">
        <v>42</v>
      </c>
      <c r="C15" s="69"/>
      <c r="D15" s="69"/>
      <c r="E15" s="69"/>
      <c r="F15" s="69"/>
      <c r="G15" s="69"/>
      <c r="H15" s="70"/>
      <c r="I15" s="184"/>
      <c r="J15" s="181"/>
      <c r="K15" s="71"/>
      <c r="L15" s="72"/>
      <c r="M15" s="73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166"/>
    </row>
    <row r="16" spans="1:29" ht="15" customHeight="1" x14ac:dyDescent="0.25">
      <c r="A16" s="167"/>
      <c r="B16" s="75" t="s">
        <v>1</v>
      </c>
      <c r="C16" s="71"/>
      <c r="D16" s="71"/>
      <c r="E16" s="71"/>
      <c r="F16" s="71"/>
      <c r="G16" s="71"/>
      <c r="H16" s="70"/>
      <c r="I16" s="181"/>
      <c r="J16" s="181"/>
      <c r="K16" s="76"/>
      <c r="L16" s="72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ht="120" x14ac:dyDescent="0.25">
      <c r="A17" s="168">
        <v>25</v>
      </c>
      <c r="B17" s="78"/>
      <c r="C17" s="79" t="s">
        <v>251</v>
      </c>
      <c r="D17" s="79" t="s">
        <v>252</v>
      </c>
      <c r="E17" s="80" t="s">
        <v>122</v>
      </c>
      <c r="F17" s="80" t="s">
        <v>123</v>
      </c>
      <c r="G17" s="81" t="s">
        <v>124</v>
      </c>
      <c r="H17" s="82"/>
      <c r="I17" s="182" t="s">
        <v>72</v>
      </c>
      <c r="J17" s="183">
        <f t="shared" ref="J17:J19" si="3">SUM(O17:AC17)</f>
        <v>120</v>
      </c>
      <c r="K17" s="82"/>
      <c r="L17" s="84">
        <v>43831</v>
      </c>
      <c r="M17" s="84">
        <v>44196</v>
      </c>
      <c r="N17" s="85" t="s">
        <v>25</v>
      </c>
      <c r="O17" s="1">
        <v>120</v>
      </c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6" customFormat="1" ht="120" x14ac:dyDescent="0.25">
      <c r="A18" s="168">
        <v>26</v>
      </c>
      <c r="B18" s="78"/>
      <c r="C18" s="79" t="s">
        <v>253</v>
      </c>
      <c r="D18" s="79" t="s">
        <v>252</v>
      </c>
      <c r="E18" s="80" t="s">
        <v>122</v>
      </c>
      <c r="F18" s="80" t="s">
        <v>123</v>
      </c>
      <c r="G18" s="81" t="s">
        <v>124</v>
      </c>
      <c r="H18" s="82"/>
      <c r="I18" s="182" t="s">
        <v>72</v>
      </c>
      <c r="J18" s="183">
        <f t="shared" si="3"/>
        <v>120</v>
      </c>
      <c r="K18" s="82"/>
      <c r="L18" s="84">
        <v>43831</v>
      </c>
      <c r="M18" s="84">
        <v>44196</v>
      </c>
      <c r="N18" s="85" t="s">
        <v>25</v>
      </c>
      <c r="O18" s="1">
        <v>120</v>
      </c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6" customFormat="1" ht="120" x14ac:dyDescent="0.25">
      <c r="A19" s="168">
        <v>27</v>
      </c>
      <c r="B19" s="78"/>
      <c r="C19" s="79" t="s">
        <v>254</v>
      </c>
      <c r="D19" s="79" t="s">
        <v>252</v>
      </c>
      <c r="E19" s="80" t="s">
        <v>122</v>
      </c>
      <c r="F19" s="80" t="s">
        <v>123</v>
      </c>
      <c r="G19" s="81" t="s">
        <v>124</v>
      </c>
      <c r="H19" s="82"/>
      <c r="I19" s="182" t="s">
        <v>72</v>
      </c>
      <c r="J19" s="183">
        <f t="shared" si="3"/>
        <v>120</v>
      </c>
      <c r="K19" s="82"/>
      <c r="L19" s="84">
        <v>43831</v>
      </c>
      <c r="M19" s="84">
        <v>44196</v>
      </c>
      <c r="N19" s="85" t="s">
        <v>25</v>
      </c>
      <c r="O19" s="1">
        <v>120</v>
      </c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6" customFormat="1" ht="120" x14ac:dyDescent="0.25">
      <c r="A20" s="168">
        <v>28</v>
      </c>
      <c r="B20" s="78"/>
      <c r="C20" s="79" t="s">
        <v>255</v>
      </c>
      <c r="D20" s="79" t="s">
        <v>252</v>
      </c>
      <c r="E20" s="80" t="s">
        <v>122</v>
      </c>
      <c r="F20" s="80" t="s">
        <v>123</v>
      </c>
      <c r="G20" s="81" t="s">
        <v>124</v>
      </c>
      <c r="H20" s="82"/>
      <c r="I20" s="182" t="s">
        <v>72</v>
      </c>
      <c r="J20" s="183">
        <f t="shared" ref="J20" si="4">SUM(O20:AC20)</f>
        <v>120</v>
      </c>
      <c r="K20" s="82"/>
      <c r="L20" s="84">
        <v>43831</v>
      </c>
      <c r="M20" s="84">
        <v>44196</v>
      </c>
      <c r="N20" s="85" t="s">
        <v>25</v>
      </c>
      <c r="O20" s="1">
        <v>120</v>
      </c>
      <c r="P20" s="2"/>
      <c r="Q20" s="2"/>
      <c r="R20" s="2"/>
      <c r="S20" s="2"/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6" customFormat="1" ht="120" x14ac:dyDescent="0.25">
      <c r="A21" s="168">
        <v>29</v>
      </c>
      <c r="B21" s="78"/>
      <c r="C21" s="79" t="s">
        <v>256</v>
      </c>
      <c r="D21" s="79" t="s">
        <v>252</v>
      </c>
      <c r="E21" s="80" t="s">
        <v>122</v>
      </c>
      <c r="F21" s="80" t="s">
        <v>123</v>
      </c>
      <c r="G21" s="81" t="s">
        <v>124</v>
      </c>
      <c r="H21" s="82"/>
      <c r="I21" s="182" t="s">
        <v>72</v>
      </c>
      <c r="J21" s="183">
        <f t="shared" ref="J21" si="5">SUM(O21:AC21)</f>
        <v>120</v>
      </c>
      <c r="K21" s="82"/>
      <c r="L21" s="84">
        <v>43831</v>
      </c>
      <c r="M21" s="84">
        <v>44196</v>
      </c>
      <c r="N21" s="85" t="s">
        <v>25</v>
      </c>
      <c r="O21" s="1">
        <v>120</v>
      </c>
      <c r="P21" s="2"/>
      <c r="Q21" s="2"/>
      <c r="R21" s="2"/>
      <c r="S21" s="2"/>
      <c r="T21" s="3"/>
      <c r="U21" s="3"/>
      <c r="V21" s="3"/>
      <c r="W21" s="3"/>
      <c r="X21" s="3"/>
      <c r="Y21" s="3"/>
      <c r="Z21" s="3"/>
      <c r="AA21" s="3"/>
      <c r="AB21" s="3"/>
      <c r="AC21" s="4"/>
    </row>
    <row r="22" spans="1:29" s="86" customFormat="1" ht="120" x14ac:dyDescent="0.25">
      <c r="A22" s="168">
        <v>30</v>
      </c>
      <c r="B22" s="78"/>
      <c r="C22" s="79" t="s">
        <v>251</v>
      </c>
      <c r="D22" s="79" t="s">
        <v>257</v>
      </c>
      <c r="E22" s="80" t="s">
        <v>122</v>
      </c>
      <c r="F22" s="80" t="s">
        <v>123</v>
      </c>
      <c r="G22" s="81" t="s">
        <v>124</v>
      </c>
      <c r="H22" s="82"/>
      <c r="I22" s="182" t="s">
        <v>72</v>
      </c>
      <c r="J22" s="183">
        <f t="shared" ref="J22" si="6">SUM(O22:AC22)</f>
        <v>250</v>
      </c>
      <c r="K22" s="82"/>
      <c r="L22" s="84">
        <v>43831</v>
      </c>
      <c r="M22" s="84">
        <v>44196</v>
      </c>
      <c r="N22" s="85" t="s">
        <v>25</v>
      </c>
      <c r="O22" s="1">
        <v>250</v>
      </c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s="86" customFormat="1" ht="120" x14ac:dyDescent="0.25">
      <c r="A23" s="168">
        <v>87</v>
      </c>
      <c r="B23" s="78"/>
      <c r="C23" s="79" t="s">
        <v>121</v>
      </c>
      <c r="D23" s="79" t="s">
        <v>50</v>
      </c>
      <c r="E23" s="80" t="s">
        <v>122</v>
      </c>
      <c r="F23" s="80" t="s">
        <v>123</v>
      </c>
      <c r="G23" s="81" t="s">
        <v>124</v>
      </c>
      <c r="H23" s="82"/>
      <c r="I23" s="182" t="s">
        <v>72</v>
      </c>
      <c r="J23" s="183">
        <f t="shared" ref="J23:J24" si="7">SUM(O23:AC23)</f>
        <v>6000</v>
      </c>
      <c r="K23" s="82"/>
      <c r="L23" s="84">
        <v>44927</v>
      </c>
      <c r="M23" s="84">
        <v>45291</v>
      </c>
      <c r="N23" s="85" t="s">
        <v>26</v>
      </c>
      <c r="O23" s="1"/>
      <c r="P23" s="2"/>
      <c r="Q23" s="2"/>
      <c r="R23" s="2">
        <v>6000</v>
      </c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s="86" customFormat="1" ht="120" x14ac:dyDescent="0.25">
      <c r="A24" s="168">
        <v>123</v>
      </c>
      <c r="B24" s="78"/>
      <c r="C24" s="79" t="s">
        <v>121</v>
      </c>
      <c r="D24" s="79" t="s">
        <v>50</v>
      </c>
      <c r="E24" s="80" t="s">
        <v>122</v>
      </c>
      <c r="F24" s="80" t="s">
        <v>123</v>
      </c>
      <c r="G24" s="81" t="s">
        <v>124</v>
      </c>
      <c r="H24" s="82"/>
      <c r="I24" s="182" t="s">
        <v>72</v>
      </c>
      <c r="J24" s="183">
        <f t="shared" si="7"/>
        <v>12000</v>
      </c>
      <c r="K24" s="82"/>
      <c r="L24" s="84">
        <v>46753</v>
      </c>
      <c r="M24" s="84">
        <v>48944</v>
      </c>
      <c r="N24" s="85" t="s">
        <v>27</v>
      </c>
      <c r="O24" s="1"/>
      <c r="P24" s="2"/>
      <c r="Q24" s="2"/>
      <c r="R24" s="2"/>
      <c r="S24" s="2"/>
      <c r="T24" s="3"/>
      <c r="U24" s="3"/>
      <c r="V24" s="3"/>
      <c r="W24" s="3">
        <v>6000</v>
      </c>
      <c r="X24" s="3"/>
      <c r="Y24" s="3"/>
      <c r="Z24" s="3"/>
      <c r="AA24" s="3"/>
      <c r="AB24" s="3">
        <v>6000</v>
      </c>
      <c r="AC24" s="4"/>
    </row>
    <row r="25" spans="1:29" x14ac:dyDescent="0.25">
      <c r="A25" s="163"/>
      <c r="B25" s="59"/>
      <c r="C25" s="60"/>
      <c r="D25" s="62"/>
      <c r="E25" s="62"/>
      <c r="F25" s="87"/>
      <c r="G25" s="62"/>
      <c r="H25" s="88"/>
      <c r="I25" s="185"/>
      <c r="J25" s="183"/>
      <c r="K25" s="89"/>
      <c r="L25" s="90"/>
      <c r="M25" s="91"/>
      <c r="N25" s="85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67"/>
      <c r="B26" s="75" t="s">
        <v>2</v>
      </c>
      <c r="C26" s="71"/>
      <c r="D26" s="71"/>
      <c r="E26" s="71"/>
      <c r="F26" s="71"/>
      <c r="G26" s="71"/>
      <c r="H26" s="76"/>
      <c r="I26" s="181"/>
      <c r="J26" s="194"/>
      <c r="K26" s="76"/>
      <c r="L26" s="73"/>
      <c r="M26" s="73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93"/>
    </row>
    <row r="27" spans="1:29" s="86" customFormat="1" ht="75" x14ac:dyDescent="0.25">
      <c r="A27" s="220">
        <v>31</v>
      </c>
      <c r="B27" s="78"/>
      <c r="C27" s="79" t="s">
        <v>256</v>
      </c>
      <c r="D27" s="79" t="s">
        <v>258</v>
      </c>
      <c r="E27" s="80" t="s">
        <v>129</v>
      </c>
      <c r="F27" s="80" t="s">
        <v>114</v>
      </c>
      <c r="G27" s="81" t="s">
        <v>115</v>
      </c>
      <c r="H27" s="82"/>
      <c r="I27" s="182" t="s">
        <v>72</v>
      </c>
      <c r="J27" s="183">
        <f t="shared" ref="J27:J28" si="8">SUM(O27:AC27)</f>
        <v>1800</v>
      </c>
      <c r="K27" s="82"/>
      <c r="L27" s="84">
        <v>43922</v>
      </c>
      <c r="M27" s="84">
        <v>44196</v>
      </c>
      <c r="N27" s="85" t="s">
        <v>25</v>
      </c>
      <c r="O27" s="1">
        <v>1800</v>
      </c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s="86" customFormat="1" ht="75" x14ac:dyDescent="0.25">
      <c r="A28" s="220">
        <v>32</v>
      </c>
      <c r="B28" s="78"/>
      <c r="C28" s="79" t="s">
        <v>254</v>
      </c>
      <c r="D28" s="79" t="s">
        <v>258</v>
      </c>
      <c r="E28" s="80" t="s">
        <v>129</v>
      </c>
      <c r="F28" s="80" t="s">
        <v>114</v>
      </c>
      <c r="G28" s="81" t="s">
        <v>115</v>
      </c>
      <c r="H28" s="82"/>
      <c r="I28" s="182" t="s">
        <v>72</v>
      </c>
      <c r="J28" s="183">
        <f t="shared" si="8"/>
        <v>1800</v>
      </c>
      <c r="K28" s="82"/>
      <c r="L28" s="84">
        <v>43922</v>
      </c>
      <c r="M28" s="84">
        <v>44196</v>
      </c>
      <c r="N28" s="85" t="s">
        <v>25</v>
      </c>
      <c r="O28" s="1">
        <v>1800</v>
      </c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s="86" customFormat="1" ht="75" x14ac:dyDescent="0.25">
      <c r="A29" s="220">
        <v>33</v>
      </c>
      <c r="B29" s="78"/>
      <c r="C29" s="79" t="s">
        <v>253</v>
      </c>
      <c r="D29" s="79" t="s">
        <v>258</v>
      </c>
      <c r="E29" s="80" t="s">
        <v>129</v>
      </c>
      <c r="F29" s="80" t="s">
        <v>114</v>
      </c>
      <c r="G29" s="81" t="s">
        <v>115</v>
      </c>
      <c r="H29" s="82"/>
      <c r="I29" s="182" t="s">
        <v>72</v>
      </c>
      <c r="J29" s="183">
        <f t="shared" ref="J29" si="9">SUM(O29:AC29)</f>
        <v>1800</v>
      </c>
      <c r="K29" s="82"/>
      <c r="L29" s="84">
        <v>43922</v>
      </c>
      <c r="M29" s="84">
        <v>44196</v>
      </c>
      <c r="N29" s="85" t="s">
        <v>25</v>
      </c>
      <c r="O29" s="1">
        <v>1800</v>
      </c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s="86" customFormat="1" ht="75" x14ac:dyDescent="0.25">
      <c r="A30" s="220">
        <v>34</v>
      </c>
      <c r="B30" s="78"/>
      <c r="C30" s="79" t="s">
        <v>251</v>
      </c>
      <c r="D30" s="79" t="s">
        <v>258</v>
      </c>
      <c r="E30" s="80" t="s">
        <v>129</v>
      </c>
      <c r="F30" s="80" t="s">
        <v>114</v>
      </c>
      <c r="G30" s="81" t="s">
        <v>115</v>
      </c>
      <c r="H30" s="82"/>
      <c r="I30" s="182" t="s">
        <v>72</v>
      </c>
      <c r="J30" s="183">
        <f t="shared" ref="J30" si="10">SUM(O30:AC30)</f>
        <v>1800</v>
      </c>
      <c r="K30" s="82"/>
      <c r="L30" s="84">
        <v>43922</v>
      </c>
      <c r="M30" s="84">
        <v>44196</v>
      </c>
      <c r="N30" s="85" t="s">
        <v>25</v>
      </c>
      <c r="O30" s="1">
        <v>1800</v>
      </c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s="86" customFormat="1" ht="75" x14ac:dyDescent="0.25">
      <c r="A31" s="220">
        <v>35</v>
      </c>
      <c r="B31" s="78"/>
      <c r="C31" s="79" t="s">
        <v>72</v>
      </c>
      <c r="D31" s="79" t="s">
        <v>237</v>
      </c>
      <c r="E31" s="80" t="s">
        <v>129</v>
      </c>
      <c r="F31" s="80" t="s">
        <v>114</v>
      </c>
      <c r="G31" s="81" t="s">
        <v>115</v>
      </c>
      <c r="H31" s="82"/>
      <c r="I31" s="182" t="s">
        <v>72</v>
      </c>
      <c r="J31" s="183">
        <f>SUM(O31:AC31)</f>
        <v>5000</v>
      </c>
      <c r="K31" s="82"/>
      <c r="L31" s="84">
        <v>43922</v>
      </c>
      <c r="M31" s="84">
        <v>44196</v>
      </c>
      <c r="N31" s="85" t="s">
        <v>25</v>
      </c>
      <c r="O31" s="1">
        <v>5000</v>
      </c>
      <c r="P31" s="2"/>
      <c r="Q31" s="2"/>
      <c r="R31" s="2"/>
      <c r="S31" s="2"/>
      <c r="T31" s="3"/>
      <c r="U31" s="3"/>
      <c r="V31" s="3"/>
      <c r="W31" s="3"/>
      <c r="X31" s="3"/>
      <c r="Y31" s="3"/>
      <c r="Z31" s="3"/>
      <c r="AA31" s="3"/>
      <c r="AB31" s="3"/>
      <c r="AC31" s="4"/>
    </row>
    <row r="32" spans="1:29" s="86" customFormat="1" ht="75" x14ac:dyDescent="0.25">
      <c r="A32" s="293">
        <v>97</v>
      </c>
      <c r="B32" s="78"/>
      <c r="C32" s="79" t="s">
        <v>121</v>
      </c>
      <c r="D32" s="79" t="s">
        <v>237</v>
      </c>
      <c r="E32" s="80" t="s">
        <v>129</v>
      </c>
      <c r="F32" s="80" t="s">
        <v>114</v>
      </c>
      <c r="G32" s="81" t="s">
        <v>115</v>
      </c>
      <c r="H32" s="82"/>
      <c r="I32" s="182" t="s">
        <v>72</v>
      </c>
      <c r="J32" s="183">
        <f t="shared" ref="J32:J49" si="11">SUM(O32:AC32)</f>
        <v>601</v>
      </c>
      <c r="K32" s="82"/>
      <c r="L32" s="84">
        <v>45292</v>
      </c>
      <c r="M32" s="84">
        <v>45657</v>
      </c>
      <c r="N32" s="85" t="s">
        <v>26</v>
      </c>
      <c r="O32" s="1"/>
      <c r="P32" s="2"/>
      <c r="Q32" s="2"/>
      <c r="R32" s="2"/>
      <c r="S32" s="2">
        <v>601</v>
      </c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86" customFormat="1" ht="90" x14ac:dyDescent="0.25">
      <c r="A33" s="294"/>
      <c r="B33" s="78"/>
      <c r="C33" s="79" t="s">
        <v>121</v>
      </c>
      <c r="D33" s="79" t="s">
        <v>258</v>
      </c>
      <c r="E33" s="80" t="s">
        <v>130</v>
      </c>
      <c r="F33" s="80" t="s">
        <v>114</v>
      </c>
      <c r="G33" s="81" t="s">
        <v>131</v>
      </c>
      <c r="H33" s="82"/>
      <c r="I33" s="182" t="s">
        <v>72</v>
      </c>
      <c r="J33" s="183">
        <f t="shared" si="11"/>
        <v>2000</v>
      </c>
      <c r="K33" s="82"/>
      <c r="L33" s="84">
        <v>45292</v>
      </c>
      <c r="M33" s="84">
        <v>45657</v>
      </c>
      <c r="N33" s="85" t="s">
        <v>26</v>
      </c>
      <c r="O33" s="1"/>
      <c r="P33" s="2"/>
      <c r="Q33" s="2"/>
      <c r="R33" s="2"/>
      <c r="S33" s="2">
        <v>2000</v>
      </c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86" customFormat="1" ht="75" x14ac:dyDescent="0.25">
      <c r="A34" s="293">
        <v>111</v>
      </c>
      <c r="B34" s="78"/>
      <c r="C34" s="79" t="s">
        <v>121</v>
      </c>
      <c r="D34" s="79" t="s">
        <v>237</v>
      </c>
      <c r="E34" s="80" t="s">
        <v>129</v>
      </c>
      <c r="F34" s="80" t="s">
        <v>114</v>
      </c>
      <c r="G34" s="81" t="s">
        <v>115</v>
      </c>
      <c r="H34" s="82"/>
      <c r="I34" s="182" t="s">
        <v>72</v>
      </c>
      <c r="J34" s="183">
        <f t="shared" si="11"/>
        <v>601</v>
      </c>
      <c r="K34" s="82"/>
      <c r="L34" s="84">
        <v>45658</v>
      </c>
      <c r="M34" s="84">
        <v>46022</v>
      </c>
      <c r="N34" s="85" t="s">
        <v>27</v>
      </c>
      <c r="O34" s="1"/>
      <c r="P34" s="2"/>
      <c r="Q34" s="2"/>
      <c r="R34" s="2"/>
      <c r="S34" s="2"/>
      <c r="T34" s="3">
        <v>601</v>
      </c>
      <c r="U34" s="3"/>
      <c r="V34" s="3"/>
      <c r="W34" s="3"/>
      <c r="X34" s="3"/>
      <c r="Y34" s="3"/>
      <c r="Z34" s="3"/>
      <c r="AA34" s="3"/>
      <c r="AB34" s="3"/>
      <c r="AC34" s="4"/>
    </row>
    <row r="35" spans="1:29" s="86" customFormat="1" ht="90" x14ac:dyDescent="0.25">
      <c r="A35" s="294"/>
      <c r="B35" s="78"/>
      <c r="C35" s="79" t="s">
        <v>121</v>
      </c>
      <c r="D35" s="79" t="s">
        <v>258</v>
      </c>
      <c r="E35" s="80" t="s">
        <v>130</v>
      </c>
      <c r="F35" s="80" t="s">
        <v>114</v>
      </c>
      <c r="G35" s="81" t="s">
        <v>131</v>
      </c>
      <c r="H35" s="82"/>
      <c r="I35" s="182" t="s">
        <v>72</v>
      </c>
      <c r="J35" s="183">
        <f t="shared" si="11"/>
        <v>2000</v>
      </c>
      <c r="K35" s="82"/>
      <c r="L35" s="84">
        <v>45658</v>
      </c>
      <c r="M35" s="84">
        <v>46022</v>
      </c>
      <c r="N35" s="85" t="s">
        <v>27</v>
      </c>
      <c r="O35" s="1"/>
      <c r="P35" s="2"/>
      <c r="Q35" s="2"/>
      <c r="R35" s="2"/>
      <c r="S35" s="2"/>
      <c r="T35" s="3">
        <v>2000</v>
      </c>
      <c r="U35" s="3"/>
      <c r="V35" s="3"/>
      <c r="W35" s="3"/>
      <c r="X35" s="3"/>
      <c r="Y35" s="3"/>
      <c r="Z35" s="3"/>
      <c r="AA35" s="3"/>
      <c r="AB35" s="3"/>
      <c r="AC35" s="4"/>
    </row>
    <row r="36" spans="1:29" s="86" customFormat="1" ht="75" x14ac:dyDescent="0.25">
      <c r="A36" s="293">
        <v>120</v>
      </c>
      <c r="B36" s="78"/>
      <c r="C36" s="79" t="s">
        <v>121</v>
      </c>
      <c r="D36" s="79" t="s">
        <v>237</v>
      </c>
      <c r="E36" s="80" t="s">
        <v>129</v>
      </c>
      <c r="F36" s="80" t="s">
        <v>114</v>
      </c>
      <c r="G36" s="81" t="s">
        <v>115</v>
      </c>
      <c r="H36" s="82"/>
      <c r="I36" s="182" t="s">
        <v>72</v>
      </c>
      <c r="J36" s="183">
        <f t="shared" si="11"/>
        <v>601</v>
      </c>
      <c r="K36" s="82"/>
      <c r="L36" s="84">
        <v>46023</v>
      </c>
      <c r="M36" s="84">
        <v>46387</v>
      </c>
      <c r="N36" s="85" t="s">
        <v>27</v>
      </c>
      <c r="O36" s="1"/>
      <c r="P36" s="2"/>
      <c r="Q36" s="2"/>
      <c r="R36" s="2"/>
      <c r="S36" s="2"/>
      <c r="T36" s="3"/>
      <c r="U36" s="3">
        <v>601</v>
      </c>
      <c r="V36" s="3"/>
      <c r="W36" s="3"/>
      <c r="X36" s="3"/>
      <c r="Y36" s="3"/>
      <c r="Z36" s="3"/>
      <c r="AA36" s="3"/>
      <c r="AB36" s="3"/>
      <c r="AC36" s="4"/>
    </row>
    <row r="37" spans="1:29" s="86" customFormat="1" ht="90" x14ac:dyDescent="0.25">
      <c r="A37" s="294"/>
      <c r="B37" s="78"/>
      <c r="C37" s="79" t="s">
        <v>121</v>
      </c>
      <c r="D37" s="79" t="s">
        <v>258</v>
      </c>
      <c r="E37" s="80" t="s">
        <v>130</v>
      </c>
      <c r="F37" s="80" t="s">
        <v>114</v>
      </c>
      <c r="G37" s="81" t="s">
        <v>131</v>
      </c>
      <c r="H37" s="82"/>
      <c r="I37" s="182" t="s">
        <v>72</v>
      </c>
      <c r="J37" s="183">
        <f t="shared" si="11"/>
        <v>2000</v>
      </c>
      <c r="K37" s="82"/>
      <c r="L37" s="84">
        <v>46023</v>
      </c>
      <c r="M37" s="84">
        <v>46387</v>
      </c>
      <c r="N37" s="85" t="s">
        <v>27</v>
      </c>
      <c r="O37" s="1"/>
      <c r="P37" s="2"/>
      <c r="Q37" s="2"/>
      <c r="R37" s="2"/>
      <c r="S37" s="2"/>
      <c r="T37" s="3"/>
      <c r="U37" s="3">
        <v>2000</v>
      </c>
      <c r="V37" s="3"/>
      <c r="W37" s="3"/>
      <c r="X37" s="3"/>
      <c r="Y37" s="3"/>
      <c r="Z37" s="3"/>
      <c r="AA37" s="3"/>
      <c r="AB37" s="3"/>
      <c r="AC37" s="4"/>
    </row>
    <row r="38" spans="1:29" s="86" customFormat="1" ht="75" x14ac:dyDescent="0.25">
      <c r="A38" s="293">
        <v>124</v>
      </c>
      <c r="B38" s="78"/>
      <c r="C38" s="79" t="s">
        <v>121</v>
      </c>
      <c r="D38" s="79" t="s">
        <v>237</v>
      </c>
      <c r="E38" s="80" t="s">
        <v>129</v>
      </c>
      <c r="F38" s="80" t="s">
        <v>114</v>
      </c>
      <c r="G38" s="81" t="s">
        <v>115</v>
      </c>
      <c r="H38" s="82"/>
      <c r="I38" s="182" t="s">
        <v>72</v>
      </c>
      <c r="J38" s="183">
        <f t="shared" si="11"/>
        <v>601</v>
      </c>
      <c r="K38" s="82"/>
      <c r="L38" s="84">
        <v>46388</v>
      </c>
      <c r="M38" s="84">
        <v>46752</v>
      </c>
      <c r="N38" s="85" t="s">
        <v>27</v>
      </c>
      <c r="O38" s="1"/>
      <c r="P38" s="2"/>
      <c r="Q38" s="2"/>
      <c r="R38" s="2"/>
      <c r="S38" s="2"/>
      <c r="T38" s="3"/>
      <c r="U38" s="3"/>
      <c r="V38" s="3">
        <v>601</v>
      </c>
      <c r="W38" s="3"/>
      <c r="X38" s="3"/>
      <c r="Y38" s="3"/>
      <c r="Z38" s="3"/>
      <c r="AA38" s="3"/>
      <c r="AB38" s="3"/>
      <c r="AC38" s="4"/>
    </row>
    <row r="39" spans="1:29" s="86" customFormat="1" ht="90" x14ac:dyDescent="0.25">
      <c r="A39" s="294"/>
      <c r="B39" s="78"/>
      <c r="C39" s="79" t="s">
        <v>121</v>
      </c>
      <c r="D39" s="79" t="s">
        <v>258</v>
      </c>
      <c r="E39" s="80" t="s">
        <v>130</v>
      </c>
      <c r="F39" s="80" t="s">
        <v>114</v>
      </c>
      <c r="G39" s="81" t="s">
        <v>131</v>
      </c>
      <c r="H39" s="82"/>
      <c r="I39" s="182" t="s">
        <v>72</v>
      </c>
      <c r="J39" s="183">
        <f t="shared" si="11"/>
        <v>2000</v>
      </c>
      <c r="K39" s="82"/>
      <c r="L39" s="84">
        <v>46388</v>
      </c>
      <c r="M39" s="84">
        <v>46752</v>
      </c>
      <c r="N39" s="85" t="s">
        <v>27</v>
      </c>
      <c r="O39" s="1"/>
      <c r="P39" s="2"/>
      <c r="Q39" s="2"/>
      <c r="R39" s="2"/>
      <c r="S39" s="2"/>
      <c r="T39" s="3"/>
      <c r="U39" s="3"/>
      <c r="V39" s="3">
        <v>2000</v>
      </c>
      <c r="W39" s="3"/>
      <c r="X39" s="3"/>
      <c r="Y39" s="3"/>
      <c r="Z39" s="3"/>
      <c r="AA39" s="3"/>
      <c r="AB39" s="3"/>
      <c r="AC39" s="4"/>
    </row>
    <row r="40" spans="1:29" s="86" customFormat="1" ht="75" x14ac:dyDescent="0.25">
      <c r="A40" s="293">
        <v>128</v>
      </c>
      <c r="B40" s="78"/>
      <c r="C40" s="79" t="s">
        <v>121</v>
      </c>
      <c r="D40" s="79" t="s">
        <v>237</v>
      </c>
      <c r="E40" s="80" t="s">
        <v>129</v>
      </c>
      <c r="F40" s="80" t="s">
        <v>114</v>
      </c>
      <c r="G40" s="81" t="s">
        <v>115</v>
      </c>
      <c r="H40" s="82"/>
      <c r="I40" s="182" t="s">
        <v>72</v>
      </c>
      <c r="J40" s="183">
        <f t="shared" si="11"/>
        <v>601</v>
      </c>
      <c r="K40" s="82"/>
      <c r="L40" s="84">
        <v>46753</v>
      </c>
      <c r="M40" s="84">
        <v>47118</v>
      </c>
      <c r="N40" s="85" t="s">
        <v>27</v>
      </c>
      <c r="O40" s="1"/>
      <c r="P40" s="2"/>
      <c r="Q40" s="2"/>
      <c r="R40" s="2"/>
      <c r="S40" s="2"/>
      <c r="T40" s="3"/>
      <c r="U40" s="3"/>
      <c r="V40" s="3"/>
      <c r="W40" s="3">
        <v>601</v>
      </c>
      <c r="X40" s="3"/>
      <c r="Y40" s="3"/>
      <c r="Z40" s="3"/>
      <c r="AA40" s="3"/>
      <c r="AB40" s="3"/>
      <c r="AC40" s="4"/>
    </row>
    <row r="41" spans="1:29" s="86" customFormat="1" ht="90" x14ac:dyDescent="0.25">
      <c r="A41" s="294"/>
      <c r="B41" s="78"/>
      <c r="C41" s="79" t="s">
        <v>121</v>
      </c>
      <c r="D41" s="79" t="s">
        <v>258</v>
      </c>
      <c r="E41" s="80" t="s">
        <v>130</v>
      </c>
      <c r="F41" s="80" t="s">
        <v>114</v>
      </c>
      <c r="G41" s="81" t="s">
        <v>131</v>
      </c>
      <c r="H41" s="82"/>
      <c r="I41" s="182" t="s">
        <v>72</v>
      </c>
      <c r="J41" s="183">
        <f t="shared" si="11"/>
        <v>2000</v>
      </c>
      <c r="K41" s="82"/>
      <c r="L41" s="84">
        <v>46753</v>
      </c>
      <c r="M41" s="84">
        <v>47118</v>
      </c>
      <c r="N41" s="85" t="s">
        <v>27</v>
      </c>
      <c r="O41" s="1"/>
      <c r="P41" s="2"/>
      <c r="Q41" s="2"/>
      <c r="R41" s="2"/>
      <c r="S41" s="2"/>
      <c r="T41" s="3"/>
      <c r="U41" s="3"/>
      <c r="V41" s="3"/>
      <c r="W41" s="3">
        <v>2000</v>
      </c>
      <c r="X41" s="3"/>
      <c r="Y41" s="3"/>
      <c r="Z41" s="3"/>
      <c r="AA41" s="3"/>
      <c r="AB41" s="3"/>
      <c r="AC41" s="4"/>
    </row>
    <row r="42" spans="1:29" s="86" customFormat="1" ht="75" x14ac:dyDescent="0.25">
      <c r="A42" s="293">
        <v>137</v>
      </c>
      <c r="B42" s="78"/>
      <c r="C42" s="79" t="s">
        <v>121</v>
      </c>
      <c r="D42" s="79" t="s">
        <v>237</v>
      </c>
      <c r="E42" s="80" t="s">
        <v>129</v>
      </c>
      <c r="F42" s="80" t="s">
        <v>114</v>
      </c>
      <c r="G42" s="81" t="s">
        <v>115</v>
      </c>
      <c r="H42" s="82"/>
      <c r="I42" s="182" t="s">
        <v>72</v>
      </c>
      <c r="J42" s="183">
        <f t="shared" si="11"/>
        <v>601</v>
      </c>
      <c r="K42" s="82"/>
      <c r="L42" s="84">
        <v>47119</v>
      </c>
      <c r="M42" s="84">
        <v>47483</v>
      </c>
      <c r="N42" s="85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>
        <v>601</v>
      </c>
      <c r="Y42" s="3"/>
      <c r="Z42" s="3"/>
      <c r="AA42" s="3"/>
      <c r="AB42" s="3"/>
      <c r="AC42" s="4"/>
    </row>
    <row r="43" spans="1:29" s="86" customFormat="1" ht="90" x14ac:dyDescent="0.25">
      <c r="A43" s="294"/>
      <c r="B43" s="78"/>
      <c r="C43" s="79" t="s">
        <v>121</v>
      </c>
      <c r="D43" s="79" t="s">
        <v>258</v>
      </c>
      <c r="E43" s="80" t="s">
        <v>130</v>
      </c>
      <c r="F43" s="80" t="s">
        <v>114</v>
      </c>
      <c r="G43" s="81" t="s">
        <v>131</v>
      </c>
      <c r="H43" s="82"/>
      <c r="I43" s="182" t="s">
        <v>72</v>
      </c>
      <c r="J43" s="183">
        <f t="shared" si="11"/>
        <v>2000</v>
      </c>
      <c r="K43" s="82"/>
      <c r="L43" s="84">
        <v>47119</v>
      </c>
      <c r="M43" s="84">
        <v>47483</v>
      </c>
      <c r="N43" s="85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>
        <v>2000</v>
      </c>
      <c r="Y43" s="3"/>
      <c r="Z43" s="3"/>
      <c r="AA43" s="3"/>
      <c r="AB43" s="3"/>
      <c r="AC43" s="4"/>
    </row>
    <row r="44" spans="1:29" s="86" customFormat="1" ht="75" x14ac:dyDescent="0.25">
      <c r="A44" s="293">
        <v>142</v>
      </c>
      <c r="B44" s="78"/>
      <c r="C44" s="79" t="s">
        <v>121</v>
      </c>
      <c r="D44" s="79" t="s">
        <v>237</v>
      </c>
      <c r="E44" s="80" t="s">
        <v>129</v>
      </c>
      <c r="F44" s="80" t="s">
        <v>114</v>
      </c>
      <c r="G44" s="81" t="s">
        <v>115</v>
      </c>
      <c r="H44" s="82"/>
      <c r="I44" s="182" t="s">
        <v>72</v>
      </c>
      <c r="J44" s="183">
        <f t="shared" si="11"/>
        <v>601</v>
      </c>
      <c r="K44" s="82"/>
      <c r="L44" s="84">
        <v>47484</v>
      </c>
      <c r="M44" s="84">
        <v>47848</v>
      </c>
      <c r="N44" s="85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>
        <v>601</v>
      </c>
      <c r="Z44" s="3"/>
      <c r="AA44" s="3"/>
      <c r="AB44" s="3"/>
      <c r="AC44" s="4"/>
    </row>
    <row r="45" spans="1:29" s="86" customFormat="1" ht="90" x14ac:dyDescent="0.25">
      <c r="A45" s="294"/>
      <c r="B45" s="78"/>
      <c r="C45" s="79" t="s">
        <v>121</v>
      </c>
      <c r="D45" s="79" t="s">
        <v>258</v>
      </c>
      <c r="E45" s="80" t="s">
        <v>130</v>
      </c>
      <c r="F45" s="80" t="s">
        <v>114</v>
      </c>
      <c r="G45" s="81" t="s">
        <v>131</v>
      </c>
      <c r="H45" s="82"/>
      <c r="I45" s="182" t="s">
        <v>72</v>
      </c>
      <c r="J45" s="183">
        <f t="shared" si="11"/>
        <v>2000</v>
      </c>
      <c r="K45" s="82"/>
      <c r="L45" s="84">
        <v>47484</v>
      </c>
      <c r="M45" s="84">
        <v>47848</v>
      </c>
      <c r="N45" s="85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>
        <v>2000</v>
      </c>
      <c r="Z45" s="3"/>
      <c r="AA45" s="3"/>
      <c r="AB45" s="3"/>
      <c r="AC45" s="4"/>
    </row>
    <row r="46" spans="1:29" s="86" customFormat="1" ht="75" x14ac:dyDescent="0.25">
      <c r="A46" s="293">
        <v>144</v>
      </c>
      <c r="B46" s="78"/>
      <c r="C46" s="79" t="s">
        <v>121</v>
      </c>
      <c r="D46" s="79" t="s">
        <v>237</v>
      </c>
      <c r="E46" s="80" t="s">
        <v>129</v>
      </c>
      <c r="F46" s="80" t="s">
        <v>114</v>
      </c>
      <c r="G46" s="81" t="s">
        <v>115</v>
      </c>
      <c r="H46" s="82"/>
      <c r="I46" s="182" t="s">
        <v>72</v>
      </c>
      <c r="J46" s="183">
        <f t="shared" si="11"/>
        <v>601</v>
      </c>
      <c r="K46" s="82"/>
      <c r="L46" s="84">
        <v>47849</v>
      </c>
      <c r="M46" s="84">
        <v>48213</v>
      </c>
      <c r="N46" s="85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>
        <v>601</v>
      </c>
      <c r="AA46" s="3"/>
      <c r="AB46" s="3"/>
      <c r="AC46" s="4"/>
    </row>
    <row r="47" spans="1:29" s="86" customFormat="1" ht="90" x14ac:dyDescent="0.25">
      <c r="A47" s="294"/>
      <c r="B47" s="78"/>
      <c r="C47" s="79" t="s">
        <v>121</v>
      </c>
      <c r="D47" s="79" t="s">
        <v>258</v>
      </c>
      <c r="E47" s="80" t="s">
        <v>130</v>
      </c>
      <c r="F47" s="80" t="s">
        <v>114</v>
      </c>
      <c r="G47" s="81" t="s">
        <v>131</v>
      </c>
      <c r="H47" s="82"/>
      <c r="I47" s="182" t="s">
        <v>72</v>
      </c>
      <c r="J47" s="183">
        <f t="shared" si="11"/>
        <v>2000</v>
      </c>
      <c r="K47" s="82"/>
      <c r="L47" s="84">
        <v>47849</v>
      </c>
      <c r="M47" s="84">
        <v>48213</v>
      </c>
      <c r="N47" s="85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>
        <v>2000</v>
      </c>
      <c r="AA47" s="3"/>
      <c r="AB47" s="3"/>
      <c r="AC47" s="4"/>
    </row>
    <row r="48" spans="1:29" s="86" customFormat="1" ht="75" x14ac:dyDescent="0.25">
      <c r="A48" s="293">
        <v>146</v>
      </c>
      <c r="B48" s="78"/>
      <c r="C48" s="79" t="s">
        <v>121</v>
      </c>
      <c r="D48" s="79" t="s">
        <v>237</v>
      </c>
      <c r="E48" s="80" t="s">
        <v>129</v>
      </c>
      <c r="F48" s="80" t="s">
        <v>114</v>
      </c>
      <c r="G48" s="81" t="s">
        <v>115</v>
      </c>
      <c r="H48" s="82"/>
      <c r="I48" s="182" t="s">
        <v>72</v>
      </c>
      <c r="J48" s="183">
        <f t="shared" si="11"/>
        <v>601</v>
      </c>
      <c r="K48" s="82"/>
      <c r="L48" s="84">
        <v>48214</v>
      </c>
      <c r="M48" s="84">
        <v>48579</v>
      </c>
      <c r="N48" s="85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>
        <v>601</v>
      </c>
      <c r="AB48" s="3"/>
      <c r="AC48" s="4"/>
    </row>
    <row r="49" spans="1:29" s="86" customFormat="1" ht="90" x14ac:dyDescent="0.25">
      <c r="A49" s="294"/>
      <c r="B49" s="78"/>
      <c r="C49" s="79" t="s">
        <v>121</v>
      </c>
      <c r="D49" s="79" t="s">
        <v>258</v>
      </c>
      <c r="E49" s="80" t="s">
        <v>130</v>
      </c>
      <c r="F49" s="80" t="s">
        <v>114</v>
      </c>
      <c r="G49" s="81" t="s">
        <v>131</v>
      </c>
      <c r="H49" s="82"/>
      <c r="I49" s="182" t="s">
        <v>72</v>
      </c>
      <c r="J49" s="183">
        <f t="shared" si="11"/>
        <v>2000</v>
      </c>
      <c r="K49" s="82"/>
      <c r="L49" s="84">
        <v>48214</v>
      </c>
      <c r="M49" s="84">
        <v>48579</v>
      </c>
      <c r="N49" s="85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>
        <v>2000</v>
      </c>
      <c r="AB49" s="3"/>
      <c r="AC49" s="4"/>
    </row>
    <row r="50" spans="1:29" s="86" customFormat="1" ht="75" x14ac:dyDescent="0.25">
      <c r="A50" s="293">
        <v>148</v>
      </c>
      <c r="B50" s="78"/>
      <c r="C50" s="79" t="s">
        <v>121</v>
      </c>
      <c r="D50" s="79" t="s">
        <v>237</v>
      </c>
      <c r="E50" s="80" t="s">
        <v>129</v>
      </c>
      <c r="F50" s="80" t="s">
        <v>114</v>
      </c>
      <c r="G50" s="81" t="s">
        <v>115</v>
      </c>
      <c r="H50" s="82"/>
      <c r="I50" s="182" t="s">
        <v>72</v>
      </c>
      <c r="J50" s="183">
        <f t="shared" ref="J50:J51" si="12">SUM(O50:AC50)</f>
        <v>601</v>
      </c>
      <c r="K50" s="82"/>
      <c r="L50" s="84">
        <v>48580</v>
      </c>
      <c r="M50" s="84">
        <v>48944</v>
      </c>
      <c r="N50" s="85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>
        <v>601</v>
      </c>
      <c r="AC50" s="4"/>
    </row>
    <row r="51" spans="1:29" s="86" customFormat="1" ht="90" x14ac:dyDescent="0.25">
      <c r="A51" s="294"/>
      <c r="B51" s="78"/>
      <c r="C51" s="79" t="s">
        <v>121</v>
      </c>
      <c r="D51" s="79" t="s">
        <v>258</v>
      </c>
      <c r="E51" s="80" t="s">
        <v>130</v>
      </c>
      <c r="F51" s="80" t="s">
        <v>114</v>
      </c>
      <c r="G51" s="81" t="s">
        <v>131</v>
      </c>
      <c r="H51" s="82"/>
      <c r="I51" s="182" t="s">
        <v>72</v>
      </c>
      <c r="J51" s="183">
        <f t="shared" si="12"/>
        <v>2000</v>
      </c>
      <c r="K51" s="82"/>
      <c r="L51" s="84">
        <v>48580</v>
      </c>
      <c r="M51" s="84">
        <v>48944</v>
      </c>
      <c r="N51" s="85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>
        <v>2000</v>
      </c>
      <c r="AC51" s="4"/>
    </row>
    <row r="52" spans="1:29" s="86" customFormat="1" ht="75" x14ac:dyDescent="0.25">
      <c r="A52" s="293">
        <v>150</v>
      </c>
      <c r="B52" s="78"/>
      <c r="C52" s="79" t="s">
        <v>121</v>
      </c>
      <c r="D52" s="79" t="s">
        <v>237</v>
      </c>
      <c r="E52" s="80" t="s">
        <v>129</v>
      </c>
      <c r="F52" s="80" t="s">
        <v>114</v>
      </c>
      <c r="G52" s="81" t="s">
        <v>115</v>
      </c>
      <c r="H52" s="82"/>
      <c r="I52" s="182" t="s">
        <v>72</v>
      </c>
      <c r="J52" s="183">
        <f t="shared" ref="J52:J53" si="13">SUM(O52:AC52)</f>
        <v>601</v>
      </c>
      <c r="K52" s="82"/>
      <c r="L52" s="84">
        <v>48945</v>
      </c>
      <c r="M52" s="84">
        <v>49309</v>
      </c>
      <c r="N52" s="85" t="s">
        <v>27</v>
      </c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>
        <v>601</v>
      </c>
    </row>
    <row r="53" spans="1:29" s="86" customFormat="1" ht="90" x14ac:dyDescent="0.25">
      <c r="A53" s="294"/>
      <c r="B53" s="78"/>
      <c r="C53" s="79" t="s">
        <v>121</v>
      </c>
      <c r="D53" s="79" t="s">
        <v>258</v>
      </c>
      <c r="E53" s="80" t="s">
        <v>130</v>
      </c>
      <c r="F53" s="80" t="s">
        <v>114</v>
      </c>
      <c r="G53" s="81" t="s">
        <v>131</v>
      </c>
      <c r="H53" s="82"/>
      <c r="I53" s="182" t="s">
        <v>72</v>
      </c>
      <c r="J53" s="183">
        <f t="shared" si="13"/>
        <v>2000</v>
      </c>
      <c r="K53" s="82"/>
      <c r="L53" s="84">
        <v>48945</v>
      </c>
      <c r="M53" s="84">
        <v>49309</v>
      </c>
      <c r="N53" s="85" t="s">
        <v>27</v>
      </c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>
        <v>2000</v>
      </c>
    </row>
    <row r="54" spans="1:29" x14ac:dyDescent="0.25">
      <c r="A54" s="163"/>
      <c r="B54" s="59"/>
      <c r="C54" s="64"/>
      <c r="D54" s="64"/>
      <c r="E54" s="92"/>
      <c r="F54" s="63"/>
      <c r="G54" s="64"/>
      <c r="H54" s="65"/>
      <c r="I54" s="182"/>
      <c r="J54" s="183"/>
      <c r="K54" s="65"/>
      <c r="L54" s="66"/>
      <c r="M54" s="66"/>
      <c r="N54" s="85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7"/>
      <c r="B55" s="75" t="s">
        <v>3</v>
      </c>
      <c r="C55" s="71"/>
      <c r="D55" s="71"/>
      <c r="E55" s="71"/>
      <c r="F55" s="71"/>
      <c r="G55" s="71"/>
      <c r="H55" s="76"/>
      <c r="I55" s="181"/>
      <c r="J55" s="194"/>
      <c r="K55" s="76"/>
      <c r="L55" s="73"/>
      <c r="M55" s="73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93"/>
    </row>
    <row r="56" spans="1:29" s="86" customFormat="1" ht="120" x14ac:dyDescent="0.25">
      <c r="A56" s="168">
        <v>19</v>
      </c>
      <c r="B56" s="78"/>
      <c r="C56" s="81" t="s">
        <v>243</v>
      </c>
      <c r="D56" s="96" t="s">
        <v>232</v>
      </c>
      <c r="E56" s="19" t="s">
        <v>108</v>
      </c>
      <c r="F56" s="19" t="s">
        <v>291</v>
      </c>
      <c r="G56" s="19" t="s">
        <v>292</v>
      </c>
      <c r="H56" s="82"/>
      <c r="I56" s="182" t="s">
        <v>72</v>
      </c>
      <c r="J56" s="183">
        <f t="shared" ref="J56" si="14">SUM(O56:AC56)</f>
        <v>550</v>
      </c>
      <c r="K56" s="82"/>
      <c r="L56" s="84">
        <v>43922</v>
      </c>
      <c r="M56" s="84">
        <v>44196</v>
      </c>
      <c r="N56" s="85" t="s">
        <v>25</v>
      </c>
      <c r="O56" s="1">
        <v>550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86" customFormat="1" ht="120" x14ac:dyDescent="0.25">
      <c r="A57" s="168">
        <v>23</v>
      </c>
      <c r="B57" s="78"/>
      <c r="C57" s="81" t="s">
        <v>72</v>
      </c>
      <c r="D57" s="243" t="s">
        <v>288</v>
      </c>
      <c r="E57" s="19" t="s">
        <v>108</v>
      </c>
      <c r="F57" s="19" t="s">
        <v>291</v>
      </c>
      <c r="G57" s="19" t="s">
        <v>292</v>
      </c>
      <c r="H57" s="82"/>
      <c r="I57" s="182" t="s">
        <v>72</v>
      </c>
      <c r="J57" s="183">
        <f t="shared" ref="J57" si="15">SUM(O57:AC57)</f>
        <v>8800</v>
      </c>
      <c r="K57" s="82"/>
      <c r="L57" s="84">
        <v>43922</v>
      </c>
      <c r="M57" s="84">
        <v>44196</v>
      </c>
      <c r="N57" s="85" t="s">
        <v>25</v>
      </c>
      <c r="O57" s="1">
        <v>8800</v>
      </c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86" customFormat="1" ht="120" x14ac:dyDescent="0.25">
      <c r="A58" s="168">
        <v>71</v>
      </c>
      <c r="B58" s="78"/>
      <c r="C58" s="79" t="s">
        <v>96</v>
      </c>
      <c r="D58" s="94" t="s">
        <v>97</v>
      </c>
      <c r="E58" s="81" t="s">
        <v>81</v>
      </c>
      <c r="F58" s="95" t="s">
        <v>82</v>
      </c>
      <c r="G58" s="81" t="s">
        <v>83</v>
      </c>
      <c r="H58" s="82"/>
      <c r="I58" s="182" t="s">
        <v>72</v>
      </c>
      <c r="J58" s="183">
        <f t="shared" ref="J58:J68" si="16">SUM(O58:AC58)</f>
        <v>6078</v>
      </c>
      <c r="K58" s="82"/>
      <c r="L58" s="84">
        <v>44197</v>
      </c>
      <c r="M58" s="84">
        <v>44561</v>
      </c>
      <c r="N58" s="85" t="s">
        <v>26</v>
      </c>
      <c r="O58" s="1"/>
      <c r="P58" s="2">
        <v>6078</v>
      </c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86" customFormat="1" ht="120" x14ac:dyDescent="0.25">
      <c r="A59" s="168">
        <v>98</v>
      </c>
      <c r="B59" s="78"/>
      <c r="C59" s="79" t="s">
        <v>121</v>
      </c>
      <c r="D59" s="96" t="s">
        <v>259</v>
      </c>
      <c r="E59" s="81" t="s">
        <v>81</v>
      </c>
      <c r="F59" s="95" t="s">
        <v>82</v>
      </c>
      <c r="G59" s="81" t="s">
        <v>83</v>
      </c>
      <c r="H59" s="82"/>
      <c r="I59" s="182" t="s">
        <v>72</v>
      </c>
      <c r="J59" s="183">
        <f t="shared" si="16"/>
        <v>6000</v>
      </c>
      <c r="K59" s="82"/>
      <c r="L59" s="84">
        <v>45292</v>
      </c>
      <c r="M59" s="84">
        <v>45657</v>
      </c>
      <c r="N59" s="85" t="s">
        <v>26</v>
      </c>
      <c r="O59" s="1"/>
      <c r="P59" s="2"/>
      <c r="Q59" s="2"/>
      <c r="R59" s="2"/>
      <c r="S59" s="2">
        <v>6000</v>
      </c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86" customFormat="1" ht="120" x14ac:dyDescent="0.25">
      <c r="A60" s="168">
        <v>112</v>
      </c>
      <c r="B60" s="78"/>
      <c r="C60" s="79" t="s">
        <v>121</v>
      </c>
      <c r="D60" s="96" t="s">
        <v>259</v>
      </c>
      <c r="E60" s="81" t="s">
        <v>81</v>
      </c>
      <c r="F60" s="95" t="s">
        <v>82</v>
      </c>
      <c r="G60" s="81" t="s">
        <v>83</v>
      </c>
      <c r="H60" s="82"/>
      <c r="I60" s="182" t="s">
        <v>72</v>
      </c>
      <c r="J60" s="183">
        <f t="shared" si="16"/>
        <v>6000</v>
      </c>
      <c r="K60" s="82"/>
      <c r="L60" s="84">
        <v>45658</v>
      </c>
      <c r="M60" s="84">
        <v>46022</v>
      </c>
      <c r="N60" s="85" t="s">
        <v>27</v>
      </c>
      <c r="O60" s="1"/>
      <c r="P60" s="2"/>
      <c r="Q60" s="2"/>
      <c r="R60" s="2"/>
      <c r="S60" s="2"/>
      <c r="T60" s="3">
        <v>6000</v>
      </c>
      <c r="U60" s="3"/>
      <c r="V60" s="3"/>
      <c r="W60" s="3"/>
      <c r="X60" s="3"/>
      <c r="Y60" s="3"/>
      <c r="Z60" s="3"/>
      <c r="AA60" s="3"/>
      <c r="AB60" s="3"/>
      <c r="AC60" s="4"/>
    </row>
    <row r="61" spans="1:29" s="86" customFormat="1" ht="120" x14ac:dyDescent="0.25">
      <c r="A61" s="168">
        <v>121</v>
      </c>
      <c r="B61" s="78"/>
      <c r="C61" s="79" t="s">
        <v>121</v>
      </c>
      <c r="D61" s="96" t="s">
        <v>259</v>
      </c>
      <c r="E61" s="81" t="s">
        <v>81</v>
      </c>
      <c r="F61" s="95" t="s">
        <v>82</v>
      </c>
      <c r="G61" s="81" t="s">
        <v>83</v>
      </c>
      <c r="H61" s="82"/>
      <c r="I61" s="182" t="s">
        <v>72</v>
      </c>
      <c r="J61" s="183">
        <f t="shared" si="16"/>
        <v>6000</v>
      </c>
      <c r="K61" s="82"/>
      <c r="L61" s="84">
        <v>46023</v>
      </c>
      <c r="M61" s="84">
        <v>46387</v>
      </c>
      <c r="N61" s="85" t="s">
        <v>27</v>
      </c>
      <c r="O61" s="1"/>
      <c r="P61" s="2"/>
      <c r="Q61" s="2"/>
      <c r="R61" s="2"/>
      <c r="S61" s="2"/>
      <c r="T61" s="3"/>
      <c r="U61" s="3">
        <v>6000</v>
      </c>
      <c r="V61" s="3"/>
      <c r="W61" s="3"/>
      <c r="X61" s="3"/>
      <c r="Y61" s="3"/>
      <c r="Z61" s="3"/>
      <c r="AA61" s="3"/>
      <c r="AB61" s="3"/>
      <c r="AC61" s="4"/>
    </row>
    <row r="62" spans="1:29" s="86" customFormat="1" ht="120" x14ac:dyDescent="0.25">
      <c r="A62" s="168">
        <v>125</v>
      </c>
      <c r="B62" s="78"/>
      <c r="C62" s="79" t="s">
        <v>121</v>
      </c>
      <c r="D62" s="96" t="s">
        <v>259</v>
      </c>
      <c r="E62" s="81" t="s">
        <v>81</v>
      </c>
      <c r="F62" s="95" t="s">
        <v>82</v>
      </c>
      <c r="G62" s="81" t="s">
        <v>83</v>
      </c>
      <c r="H62" s="82"/>
      <c r="I62" s="182" t="s">
        <v>72</v>
      </c>
      <c r="J62" s="183">
        <f t="shared" si="16"/>
        <v>6000</v>
      </c>
      <c r="K62" s="82"/>
      <c r="L62" s="84">
        <v>46388</v>
      </c>
      <c r="M62" s="84">
        <v>46752</v>
      </c>
      <c r="N62" s="85" t="s">
        <v>27</v>
      </c>
      <c r="O62" s="1"/>
      <c r="P62" s="2"/>
      <c r="Q62" s="2"/>
      <c r="R62" s="2"/>
      <c r="S62" s="2"/>
      <c r="T62" s="3"/>
      <c r="U62" s="3"/>
      <c r="V62" s="3">
        <v>6000</v>
      </c>
      <c r="W62" s="3"/>
      <c r="X62" s="3"/>
      <c r="Y62" s="3"/>
      <c r="Z62" s="3"/>
      <c r="AA62" s="3"/>
      <c r="AB62" s="3"/>
      <c r="AC62" s="4"/>
    </row>
    <row r="63" spans="1:29" s="86" customFormat="1" ht="120" x14ac:dyDescent="0.25">
      <c r="A63" s="168">
        <v>129</v>
      </c>
      <c r="B63" s="78"/>
      <c r="C63" s="79" t="s">
        <v>121</v>
      </c>
      <c r="D63" s="96" t="s">
        <v>259</v>
      </c>
      <c r="E63" s="81" t="s">
        <v>81</v>
      </c>
      <c r="F63" s="95" t="s">
        <v>82</v>
      </c>
      <c r="G63" s="81" t="s">
        <v>83</v>
      </c>
      <c r="H63" s="82"/>
      <c r="I63" s="182" t="s">
        <v>72</v>
      </c>
      <c r="J63" s="183">
        <f t="shared" si="16"/>
        <v>6000</v>
      </c>
      <c r="K63" s="82"/>
      <c r="L63" s="84">
        <v>46753</v>
      </c>
      <c r="M63" s="84">
        <v>47118</v>
      </c>
      <c r="N63" s="85" t="s">
        <v>27</v>
      </c>
      <c r="O63" s="1"/>
      <c r="P63" s="2"/>
      <c r="Q63" s="2"/>
      <c r="R63" s="2"/>
      <c r="S63" s="2"/>
      <c r="T63" s="3"/>
      <c r="U63" s="3"/>
      <c r="V63" s="3"/>
      <c r="W63" s="3">
        <v>6000</v>
      </c>
      <c r="X63" s="3"/>
      <c r="Y63" s="3"/>
      <c r="Z63" s="3"/>
      <c r="AA63" s="3"/>
      <c r="AB63" s="3"/>
      <c r="AC63" s="4"/>
    </row>
    <row r="64" spans="1:29" s="86" customFormat="1" ht="120" x14ac:dyDescent="0.25">
      <c r="A64" s="168">
        <v>138</v>
      </c>
      <c r="B64" s="78"/>
      <c r="C64" s="79" t="s">
        <v>121</v>
      </c>
      <c r="D64" s="96" t="s">
        <v>259</v>
      </c>
      <c r="E64" s="81" t="s">
        <v>81</v>
      </c>
      <c r="F64" s="95" t="s">
        <v>82</v>
      </c>
      <c r="G64" s="81" t="s">
        <v>83</v>
      </c>
      <c r="H64" s="82"/>
      <c r="I64" s="182" t="s">
        <v>72</v>
      </c>
      <c r="J64" s="183">
        <f t="shared" si="16"/>
        <v>6000</v>
      </c>
      <c r="K64" s="82"/>
      <c r="L64" s="84">
        <v>47119</v>
      </c>
      <c r="M64" s="84">
        <v>47483</v>
      </c>
      <c r="N64" s="85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>
        <v>6000</v>
      </c>
      <c r="Y64" s="3"/>
      <c r="Z64" s="3"/>
      <c r="AA64" s="3"/>
      <c r="AB64" s="3"/>
      <c r="AC64" s="4"/>
    </row>
    <row r="65" spans="1:29" s="86" customFormat="1" ht="120" x14ac:dyDescent="0.25">
      <c r="A65" s="168">
        <v>143</v>
      </c>
      <c r="B65" s="78"/>
      <c r="C65" s="79" t="s">
        <v>121</v>
      </c>
      <c r="D65" s="96" t="s">
        <v>259</v>
      </c>
      <c r="E65" s="81" t="s">
        <v>81</v>
      </c>
      <c r="F65" s="95" t="s">
        <v>82</v>
      </c>
      <c r="G65" s="81" t="s">
        <v>83</v>
      </c>
      <c r="H65" s="82"/>
      <c r="I65" s="182" t="s">
        <v>72</v>
      </c>
      <c r="J65" s="183">
        <f t="shared" si="16"/>
        <v>6000</v>
      </c>
      <c r="K65" s="82"/>
      <c r="L65" s="84">
        <v>47484</v>
      </c>
      <c r="M65" s="84">
        <v>47848</v>
      </c>
      <c r="N65" s="85" t="s">
        <v>27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>
        <v>6000</v>
      </c>
      <c r="Z65" s="3"/>
      <c r="AA65" s="3"/>
      <c r="AB65" s="3"/>
      <c r="AC65" s="4"/>
    </row>
    <row r="66" spans="1:29" s="86" customFormat="1" ht="120" x14ac:dyDescent="0.25">
      <c r="A66" s="168">
        <v>145</v>
      </c>
      <c r="B66" s="78"/>
      <c r="C66" s="79" t="s">
        <v>121</v>
      </c>
      <c r="D66" s="96" t="s">
        <v>259</v>
      </c>
      <c r="E66" s="81" t="s">
        <v>81</v>
      </c>
      <c r="F66" s="95" t="s">
        <v>82</v>
      </c>
      <c r="G66" s="81" t="s">
        <v>83</v>
      </c>
      <c r="H66" s="82"/>
      <c r="I66" s="182" t="s">
        <v>72</v>
      </c>
      <c r="J66" s="183">
        <f t="shared" si="16"/>
        <v>6000</v>
      </c>
      <c r="K66" s="82"/>
      <c r="L66" s="84">
        <v>47849</v>
      </c>
      <c r="M66" s="84">
        <v>48213</v>
      </c>
      <c r="N66" s="85" t="s">
        <v>27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>
        <v>6000</v>
      </c>
      <c r="AA66" s="3"/>
      <c r="AB66" s="3"/>
      <c r="AC66" s="4"/>
    </row>
    <row r="67" spans="1:29" s="86" customFormat="1" ht="120" x14ac:dyDescent="0.25">
      <c r="A67" s="168">
        <v>147</v>
      </c>
      <c r="B67" s="78"/>
      <c r="C67" s="79" t="s">
        <v>121</v>
      </c>
      <c r="D67" s="96" t="s">
        <v>259</v>
      </c>
      <c r="E67" s="81" t="s">
        <v>81</v>
      </c>
      <c r="F67" s="95" t="s">
        <v>82</v>
      </c>
      <c r="G67" s="81" t="s">
        <v>83</v>
      </c>
      <c r="H67" s="82"/>
      <c r="I67" s="182" t="s">
        <v>72</v>
      </c>
      <c r="J67" s="183">
        <f t="shared" ref="J67" si="17">SUM(O67:AC67)</f>
        <v>6000</v>
      </c>
      <c r="K67" s="82"/>
      <c r="L67" s="84">
        <v>48214</v>
      </c>
      <c r="M67" s="84">
        <v>48579</v>
      </c>
      <c r="N67" s="85" t="s">
        <v>27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>
        <v>6000</v>
      </c>
      <c r="AB67" s="3"/>
      <c r="AC67" s="4"/>
    </row>
    <row r="68" spans="1:29" s="86" customFormat="1" ht="120" x14ac:dyDescent="0.25">
      <c r="A68" s="168">
        <v>149</v>
      </c>
      <c r="B68" s="78"/>
      <c r="C68" s="79" t="s">
        <v>121</v>
      </c>
      <c r="D68" s="96" t="s">
        <v>259</v>
      </c>
      <c r="E68" s="81" t="s">
        <v>81</v>
      </c>
      <c r="F68" s="95" t="s">
        <v>82</v>
      </c>
      <c r="G68" s="81" t="s">
        <v>83</v>
      </c>
      <c r="H68" s="82"/>
      <c r="I68" s="182" t="s">
        <v>72</v>
      </c>
      <c r="J68" s="183">
        <f t="shared" si="16"/>
        <v>6000</v>
      </c>
      <c r="K68" s="82"/>
      <c r="L68" s="84">
        <v>48580</v>
      </c>
      <c r="M68" s="84">
        <v>48944</v>
      </c>
      <c r="N68" s="85" t="s">
        <v>27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>
        <v>6000</v>
      </c>
      <c r="AC68" s="4"/>
    </row>
    <row r="69" spans="1:29" s="86" customFormat="1" ht="120" x14ac:dyDescent="0.25">
      <c r="A69" s="168">
        <v>151</v>
      </c>
      <c r="B69" s="78"/>
      <c r="C69" s="79" t="s">
        <v>121</v>
      </c>
      <c r="D69" s="96" t="s">
        <v>259</v>
      </c>
      <c r="E69" s="81" t="s">
        <v>81</v>
      </c>
      <c r="F69" s="95" t="s">
        <v>82</v>
      </c>
      <c r="G69" s="81" t="s">
        <v>83</v>
      </c>
      <c r="H69" s="82"/>
      <c r="I69" s="182" t="s">
        <v>72</v>
      </c>
      <c r="J69" s="183">
        <f t="shared" ref="J69" si="18">SUM(O69:AC69)</f>
        <v>6000</v>
      </c>
      <c r="K69" s="82"/>
      <c r="L69" s="84">
        <v>48945</v>
      </c>
      <c r="M69" s="84">
        <v>49309</v>
      </c>
      <c r="N69" s="85" t="s">
        <v>27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>
        <v>6000</v>
      </c>
    </row>
    <row r="70" spans="1:29" ht="15.75" thickBot="1" x14ac:dyDescent="0.3">
      <c r="A70" s="163"/>
      <c r="B70" s="59"/>
      <c r="C70" s="64"/>
      <c r="D70" s="97"/>
      <c r="E70" s="64"/>
      <c r="F70" s="98"/>
      <c r="G70" s="64"/>
      <c r="H70" s="65"/>
      <c r="I70" s="182"/>
      <c r="J70" s="183"/>
      <c r="K70" s="65"/>
      <c r="L70" s="66"/>
      <c r="M70" s="66"/>
      <c r="N70" s="85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ht="15.75" thickBot="1" x14ac:dyDescent="0.3">
      <c r="A71" s="99"/>
      <c r="B71" s="100" t="s">
        <v>0</v>
      </c>
      <c r="C71" s="100"/>
      <c r="D71" s="100"/>
      <c r="E71" s="100"/>
      <c r="F71" s="100"/>
      <c r="G71" s="100"/>
      <c r="H71" s="100"/>
      <c r="I71" s="186"/>
      <c r="J71" s="186">
        <f>SUM(J12:J55)</f>
        <v>528020.89999999991</v>
      </c>
      <c r="K71" s="100"/>
      <c r="L71" s="101"/>
      <c r="M71" s="101"/>
      <c r="N71" s="102"/>
      <c r="O71" s="26"/>
      <c r="P71" s="27"/>
      <c r="Q71" s="27"/>
      <c r="R71" s="27"/>
      <c r="S71" s="27"/>
      <c r="T71" s="28"/>
      <c r="U71" s="28"/>
      <c r="V71" s="28"/>
      <c r="W71" s="28"/>
      <c r="X71" s="28"/>
      <c r="Y71" s="28"/>
      <c r="Z71" s="28"/>
      <c r="AA71" s="28"/>
      <c r="AB71" s="28"/>
      <c r="AC71" s="29"/>
    </row>
    <row r="72" spans="1:29" x14ac:dyDescent="0.25">
      <c r="A72" s="169"/>
      <c r="B72" s="104"/>
      <c r="C72" s="104"/>
      <c r="D72" s="104"/>
      <c r="E72" s="104"/>
      <c r="F72" s="104"/>
      <c r="G72" s="104"/>
      <c r="H72" s="104"/>
      <c r="I72" s="187"/>
      <c r="J72" s="188"/>
      <c r="K72" s="170"/>
      <c r="L72" s="171"/>
      <c r="M72" s="171"/>
      <c r="N72" s="170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2"/>
    </row>
    <row r="73" spans="1:29" x14ac:dyDescent="0.25">
      <c r="A73" s="248" t="s">
        <v>40</v>
      </c>
      <c r="B73" s="249"/>
      <c r="C73" s="249"/>
      <c r="D73" s="104"/>
      <c r="E73" s="104"/>
      <c r="F73" s="104"/>
      <c r="G73" s="104"/>
      <c r="H73" s="104"/>
      <c r="I73" s="187"/>
      <c r="J73" s="188"/>
      <c r="K73" s="170"/>
      <c r="L73" s="171"/>
      <c r="M73" s="171"/>
      <c r="N73" s="170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2"/>
    </row>
    <row r="74" spans="1:29" x14ac:dyDescent="0.25">
      <c r="A74" s="173"/>
      <c r="B74" s="107"/>
      <c r="C74" s="58" t="s">
        <v>6</v>
      </c>
      <c r="D74" s="58" t="s">
        <v>5</v>
      </c>
      <c r="E74" s="106"/>
      <c r="F74" s="106"/>
      <c r="G74" s="106"/>
      <c r="H74" s="108"/>
      <c r="I74" s="108"/>
      <c r="J74" s="108"/>
      <c r="K74" s="109"/>
      <c r="L74" s="110"/>
      <c r="M74" s="111"/>
      <c r="N74" s="107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x14ac:dyDescent="0.25">
      <c r="A75" s="165"/>
      <c r="B75" s="68" t="s">
        <v>41</v>
      </c>
      <c r="C75" s="69"/>
      <c r="D75" s="69"/>
      <c r="E75" s="69"/>
      <c r="F75" s="69"/>
      <c r="G75" s="69"/>
      <c r="H75" s="70"/>
      <c r="I75" s="184"/>
      <c r="J75" s="181"/>
      <c r="K75" s="71"/>
      <c r="L75" s="72"/>
      <c r="M75" s="73"/>
      <c r="N75" s="71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93"/>
    </row>
    <row r="76" spans="1:29" x14ac:dyDescent="0.25">
      <c r="A76" s="167"/>
      <c r="B76" s="75" t="s">
        <v>1</v>
      </c>
      <c r="C76" s="71"/>
      <c r="D76" s="71"/>
      <c r="E76" s="71"/>
      <c r="F76" s="71"/>
      <c r="G76" s="71"/>
      <c r="H76" s="70"/>
      <c r="I76" s="181"/>
      <c r="J76" s="181"/>
      <c r="K76" s="76"/>
      <c r="L76" s="72"/>
      <c r="M76" s="73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93"/>
    </row>
    <row r="77" spans="1:29" s="114" customFormat="1" x14ac:dyDescent="0.25">
      <c r="A77" s="163"/>
      <c r="B77" s="59"/>
      <c r="C77" s="60"/>
      <c r="D77" s="60"/>
      <c r="E77" s="60"/>
      <c r="F77" s="60"/>
      <c r="G77" s="60"/>
      <c r="H77" s="112"/>
      <c r="I77" s="182"/>
      <c r="J77" s="182"/>
      <c r="K77" s="65"/>
      <c r="L77" s="113"/>
      <c r="M77" s="66"/>
      <c r="N77" s="65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x14ac:dyDescent="0.25">
      <c r="A78" s="167"/>
      <c r="B78" s="75" t="s">
        <v>2</v>
      </c>
      <c r="C78" s="71"/>
      <c r="D78" s="71"/>
      <c r="E78" s="71"/>
      <c r="F78" s="71"/>
      <c r="G78" s="71"/>
      <c r="H78" s="76"/>
      <c r="I78" s="181"/>
      <c r="J78" s="181"/>
      <c r="K78" s="76"/>
      <c r="L78" s="73"/>
      <c r="M78" s="73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93"/>
    </row>
    <row r="79" spans="1:29" x14ac:dyDescent="0.25">
      <c r="A79" s="163"/>
      <c r="B79" s="59"/>
      <c r="C79" s="115"/>
      <c r="D79" s="60"/>
      <c r="E79" s="19"/>
      <c r="F79" s="19"/>
      <c r="G79" s="19"/>
      <c r="H79" s="65"/>
      <c r="I79" s="182"/>
      <c r="J79" s="183"/>
      <c r="K79" s="65"/>
      <c r="L79" s="66"/>
      <c r="M79" s="66"/>
      <c r="N79" s="67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x14ac:dyDescent="0.25">
      <c r="A80" s="167"/>
      <c r="B80" s="75" t="s">
        <v>3</v>
      </c>
      <c r="C80" s="71"/>
      <c r="D80" s="71"/>
      <c r="E80" s="71"/>
      <c r="F80" s="71"/>
      <c r="G80" s="71"/>
      <c r="H80" s="76"/>
      <c r="I80" s="181"/>
      <c r="J80" s="194"/>
      <c r="K80" s="76"/>
      <c r="L80" s="73"/>
      <c r="M80" s="73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93"/>
    </row>
    <row r="81" spans="1:29" s="86" customFormat="1" ht="120" x14ac:dyDescent="0.25">
      <c r="A81" s="168">
        <v>22</v>
      </c>
      <c r="B81" s="78"/>
      <c r="C81" s="79" t="s">
        <v>119</v>
      </c>
      <c r="D81" s="96" t="s">
        <v>238</v>
      </c>
      <c r="E81" s="19" t="s">
        <v>108</v>
      </c>
      <c r="F81" s="19" t="s">
        <v>291</v>
      </c>
      <c r="G81" s="19" t="s">
        <v>292</v>
      </c>
      <c r="H81" s="82"/>
      <c r="I81" s="182" t="s">
        <v>72</v>
      </c>
      <c r="J81" s="183">
        <f t="shared" ref="J81" si="19">SUM(O81:AC81)</f>
        <v>550</v>
      </c>
      <c r="K81" s="82"/>
      <c r="L81" s="84">
        <v>43922</v>
      </c>
      <c r="M81" s="84">
        <v>44196</v>
      </c>
      <c r="N81" s="85" t="s">
        <v>25</v>
      </c>
      <c r="O81" s="1">
        <v>550</v>
      </c>
      <c r="P81" s="2"/>
      <c r="Q81" s="2"/>
      <c r="R81" s="2"/>
      <c r="S81" s="2"/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s="86" customFormat="1" ht="120" x14ac:dyDescent="0.25">
      <c r="A82" s="168">
        <v>24</v>
      </c>
      <c r="B82" s="78"/>
      <c r="C82" s="79" t="s">
        <v>118</v>
      </c>
      <c r="D82" s="96" t="s">
        <v>248</v>
      </c>
      <c r="E82" s="19" t="s">
        <v>108</v>
      </c>
      <c r="F82" s="19" t="s">
        <v>109</v>
      </c>
      <c r="G82" s="19" t="s">
        <v>110</v>
      </c>
      <c r="H82" s="82"/>
      <c r="I82" s="182" t="s">
        <v>72</v>
      </c>
      <c r="J82" s="183">
        <f t="shared" ref="J82" si="20">SUM(O82:AC82)</f>
        <v>460</v>
      </c>
      <c r="K82" s="82"/>
      <c r="L82" s="84">
        <v>43922</v>
      </c>
      <c r="M82" s="84">
        <v>44196</v>
      </c>
      <c r="N82" s="85" t="s">
        <v>25</v>
      </c>
      <c r="O82" s="1">
        <v>460</v>
      </c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s="86" customFormat="1" ht="120" x14ac:dyDescent="0.25">
      <c r="A83" s="168">
        <v>72</v>
      </c>
      <c r="B83" s="78"/>
      <c r="C83" s="79" t="s">
        <v>106</v>
      </c>
      <c r="D83" s="96" t="s">
        <v>107</v>
      </c>
      <c r="E83" s="19" t="s">
        <v>108</v>
      </c>
      <c r="F83" s="19" t="s">
        <v>109</v>
      </c>
      <c r="G83" s="19" t="s">
        <v>110</v>
      </c>
      <c r="H83" s="82"/>
      <c r="I83" s="182" t="s">
        <v>72</v>
      </c>
      <c r="J83" s="183">
        <f t="shared" ref="J83:J84" si="21">SUM(O83:AC83)</f>
        <v>1000</v>
      </c>
      <c r="K83" s="82"/>
      <c r="L83" s="84">
        <v>44287</v>
      </c>
      <c r="M83" s="84">
        <v>44561</v>
      </c>
      <c r="N83" s="85" t="s">
        <v>26</v>
      </c>
      <c r="O83" s="1"/>
      <c r="P83" s="2">
        <v>1000</v>
      </c>
      <c r="Q83" s="2"/>
      <c r="R83" s="2"/>
      <c r="S83" s="2"/>
      <c r="T83" s="3"/>
      <c r="U83" s="3"/>
      <c r="V83" s="3"/>
      <c r="W83" s="3"/>
      <c r="X83" s="3"/>
      <c r="Y83" s="3"/>
      <c r="Z83" s="3"/>
      <c r="AA83" s="3"/>
      <c r="AB83" s="3"/>
      <c r="AC83" s="4"/>
    </row>
    <row r="84" spans="1:29" s="86" customFormat="1" ht="120" x14ac:dyDescent="0.25">
      <c r="A84" s="168">
        <v>73</v>
      </c>
      <c r="B84" s="78"/>
      <c r="C84" s="79" t="s">
        <v>118</v>
      </c>
      <c r="D84" s="96" t="s">
        <v>120</v>
      </c>
      <c r="E84" s="19" t="s">
        <v>108</v>
      </c>
      <c r="F84" s="19" t="s">
        <v>109</v>
      </c>
      <c r="G84" s="19" t="s">
        <v>110</v>
      </c>
      <c r="H84" s="82"/>
      <c r="I84" s="182" t="s">
        <v>72</v>
      </c>
      <c r="J84" s="183">
        <f t="shared" si="21"/>
        <v>21000</v>
      </c>
      <c r="K84" s="82"/>
      <c r="L84" s="84">
        <v>44287</v>
      </c>
      <c r="M84" s="84">
        <v>44561</v>
      </c>
      <c r="N84" s="85" t="s">
        <v>26</v>
      </c>
      <c r="O84" s="1"/>
      <c r="P84" s="2">
        <v>21000</v>
      </c>
      <c r="Q84" s="2"/>
      <c r="R84" s="2"/>
      <c r="S84" s="2"/>
      <c r="T84" s="3"/>
      <c r="U84" s="3"/>
      <c r="V84" s="3"/>
      <c r="W84" s="3"/>
      <c r="X84" s="3"/>
      <c r="Y84" s="3"/>
      <c r="Z84" s="3"/>
      <c r="AA84" s="3"/>
      <c r="AB84" s="3"/>
      <c r="AC84" s="4"/>
    </row>
    <row r="85" spans="1:29" x14ac:dyDescent="0.25">
      <c r="A85" s="163"/>
      <c r="B85" s="59"/>
      <c r="C85" s="115"/>
      <c r="D85" s="60"/>
      <c r="E85" s="19"/>
      <c r="F85" s="19"/>
      <c r="G85" s="19"/>
      <c r="H85" s="65"/>
      <c r="I85" s="182"/>
      <c r="J85" s="183"/>
      <c r="K85" s="65"/>
      <c r="L85" s="66"/>
      <c r="M85" s="66"/>
      <c r="N85" s="67"/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x14ac:dyDescent="0.25">
      <c r="A86" s="167"/>
      <c r="B86" s="76" t="s">
        <v>43</v>
      </c>
      <c r="C86" s="71"/>
      <c r="D86" s="71"/>
      <c r="E86" s="71"/>
      <c r="F86" s="71"/>
      <c r="G86" s="71"/>
      <c r="H86" s="76"/>
      <c r="I86" s="181"/>
      <c r="J86" s="181"/>
      <c r="K86" s="76"/>
      <c r="L86" s="73"/>
      <c r="M86" s="73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93"/>
    </row>
    <row r="87" spans="1:29" s="114" customFormat="1" x14ac:dyDescent="0.25">
      <c r="A87" s="174"/>
      <c r="B87" s="116" t="s">
        <v>1</v>
      </c>
      <c r="C87" s="117"/>
      <c r="D87" s="117"/>
      <c r="E87" s="117"/>
      <c r="F87" s="117"/>
      <c r="G87" s="117"/>
      <c r="H87" s="118"/>
      <c r="I87" s="189"/>
      <c r="J87" s="189"/>
      <c r="K87" s="118"/>
      <c r="L87" s="119"/>
      <c r="M87" s="119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21"/>
    </row>
    <row r="88" spans="1:29" x14ac:dyDescent="0.25">
      <c r="A88" s="163"/>
      <c r="B88" s="59"/>
      <c r="C88" s="60"/>
      <c r="D88" s="60"/>
      <c r="E88" s="60"/>
      <c r="F88" s="60"/>
      <c r="G88" s="60"/>
      <c r="H88" s="65"/>
      <c r="I88" s="182"/>
      <c r="J88" s="182"/>
      <c r="K88" s="65"/>
      <c r="L88" s="66"/>
      <c r="M88" s="66"/>
      <c r="N88" s="107"/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s="114" customFormat="1" x14ac:dyDescent="0.25">
      <c r="A89" s="174"/>
      <c r="B89" s="116" t="s">
        <v>2</v>
      </c>
      <c r="C89" s="117"/>
      <c r="D89" s="117"/>
      <c r="E89" s="117"/>
      <c r="F89" s="117"/>
      <c r="G89" s="117"/>
      <c r="H89" s="118"/>
      <c r="I89" s="189"/>
      <c r="J89" s="189"/>
      <c r="K89" s="118"/>
      <c r="L89" s="119"/>
      <c r="M89" s="119"/>
      <c r="N89" s="122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21"/>
    </row>
    <row r="90" spans="1:29" s="86" customFormat="1" ht="105" x14ac:dyDescent="0.25">
      <c r="A90" s="168">
        <v>113</v>
      </c>
      <c r="B90" s="78"/>
      <c r="C90" s="83" t="s">
        <v>134</v>
      </c>
      <c r="D90" s="83" t="s">
        <v>258</v>
      </c>
      <c r="E90" s="80" t="s">
        <v>93</v>
      </c>
      <c r="F90" s="80" t="s">
        <v>135</v>
      </c>
      <c r="G90" s="81" t="s">
        <v>95</v>
      </c>
      <c r="H90" s="82"/>
      <c r="I90" s="182" t="s">
        <v>72</v>
      </c>
      <c r="J90" s="183">
        <f t="shared" ref="J90" si="22">SUM(O90:AC90)</f>
        <v>100000</v>
      </c>
      <c r="K90" s="82"/>
      <c r="L90" s="84">
        <v>45748</v>
      </c>
      <c r="M90" s="84">
        <v>46387</v>
      </c>
      <c r="N90" s="67" t="s">
        <v>27</v>
      </c>
      <c r="O90" s="1"/>
      <c r="P90" s="2"/>
      <c r="Q90" s="2"/>
      <c r="R90" s="2"/>
      <c r="S90" s="2"/>
      <c r="T90" s="3">
        <v>50000</v>
      </c>
      <c r="U90" s="3">
        <v>50000</v>
      </c>
      <c r="V90" s="3"/>
      <c r="W90" s="3"/>
      <c r="X90" s="3"/>
      <c r="Y90" s="3"/>
      <c r="Z90" s="3"/>
      <c r="AA90" s="3"/>
      <c r="AB90" s="3"/>
      <c r="AC90" s="4"/>
    </row>
    <row r="91" spans="1:29" x14ac:dyDescent="0.25">
      <c r="A91" s="163"/>
      <c r="B91" s="59"/>
      <c r="C91" s="60"/>
      <c r="D91" s="60"/>
      <c r="E91" s="60"/>
      <c r="F91" s="60"/>
      <c r="G91" s="60"/>
      <c r="H91" s="65"/>
      <c r="I91" s="182"/>
      <c r="J91" s="182"/>
      <c r="K91" s="65"/>
      <c r="L91" s="66"/>
      <c r="M91" s="66"/>
      <c r="N91" s="107"/>
      <c r="O91" s="1"/>
      <c r="P91" s="2"/>
      <c r="Q91" s="2"/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s="114" customFormat="1" x14ac:dyDescent="0.25">
      <c r="A92" s="174"/>
      <c r="B92" s="116" t="s">
        <v>3</v>
      </c>
      <c r="C92" s="117"/>
      <c r="D92" s="117"/>
      <c r="E92" s="117"/>
      <c r="F92" s="117"/>
      <c r="G92" s="117"/>
      <c r="H92" s="118"/>
      <c r="I92" s="189"/>
      <c r="J92" s="189"/>
      <c r="K92" s="118"/>
      <c r="L92" s="119"/>
      <c r="M92" s="119"/>
      <c r="N92" s="122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21"/>
    </row>
    <row r="93" spans="1:29" ht="15.75" thickBot="1" x14ac:dyDescent="0.3">
      <c r="A93" s="175"/>
      <c r="B93" s="123"/>
      <c r="C93" s="124"/>
      <c r="D93" s="124"/>
      <c r="E93" s="124"/>
      <c r="F93" s="124"/>
      <c r="G93" s="124"/>
      <c r="H93" s="125"/>
      <c r="I93" s="190"/>
      <c r="J93" s="190"/>
      <c r="K93" s="125"/>
      <c r="L93" s="126"/>
      <c r="M93" s="126"/>
      <c r="N93" s="127"/>
      <c r="O93" s="23"/>
      <c r="P93" s="24"/>
      <c r="Q93" s="24"/>
      <c r="R93" s="24"/>
      <c r="S93" s="24"/>
      <c r="T93" s="25"/>
      <c r="U93" s="25"/>
      <c r="V93" s="25"/>
      <c r="W93" s="25"/>
      <c r="X93" s="25"/>
      <c r="Y93" s="25"/>
      <c r="Z93" s="25"/>
      <c r="AA93" s="25"/>
      <c r="AB93" s="25"/>
      <c r="AC93" s="20"/>
    </row>
    <row r="94" spans="1:29" ht="15.75" thickBot="1" x14ac:dyDescent="0.3">
      <c r="A94" s="128"/>
      <c r="B94" s="129" t="s">
        <v>44</v>
      </c>
      <c r="C94" s="130"/>
      <c r="D94" s="130"/>
      <c r="E94" s="130"/>
      <c r="F94" s="130"/>
      <c r="G94" s="130"/>
      <c r="H94" s="131"/>
      <c r="I94" s="191"/>
      <c r="J94" s="191">
        <f>SUM(J75:J93)</f>
        <v>123010</v>
      </c>
      <c r="K94" s="131"/>
      <c r="L94" s="132"/>
      <c r="M94" s="132"/>
      <c r="N94" s="102"/>
      <c r="O94" s="30"/>
      <c r="P94" s="31"/>
      <c r="Q94" s="31"/>
      <c r="R94" s="31"/>
      <c r="S94" s="31"/>
      <c r="T94" s="32"/>
      <c r="U94" s="32"/>
      <c r="V94" s="32"/>
      <c r="W94" s="32"/>
      <c r="X94" s="32"/>
      <c r="Y94" s="32"/>
      <c r="Z94" s="32"/>
      <c r="AA94" s="32"/>
      <c r="AB94" s="32"/>
      <c r="AC94" s="33"/>
    </row>
    <row r="95" spans="1:29" x14ac:dyDescent="0.25">
      <c r="A95" s="176"/>
      <c r="B95" s="133"/>
      <c r="C95" s="134"/>
      <c r="D95" s="134"/>
      <c r="E95" s="134"/>
      <c r="F95" s="134"/>
      <c r="G95" s="134"/>
      <c r="H95" s="135"/>
      <c r="I95" s="192"/>
      <c r="J95" s="193"/>
      <c r="K95" s="136"/>
      <c r="L95" s="137"/>
      <c r="M95" s="137"/>
      <c r="N95" s="136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72"/>
    </row>
    <row r="96" spans="1:29" x14ac:dyDescent="0.25">
      <c r="A96" s="248" t="s">
        <v>45</v>
      </c>
      <c r="B96" s="249"/>
      <c r="C96" s="249"/>
      <c r="D96" s="104"/>
      <c r="E96" s="104"/>
      <c r="F96" s="104"/>
      <c r="G96" s="104"/>
      <c r="H96" s="104"/>
      <c r="I96" s="187"/>
      <c r="J96" s="188"/>
      <c r="K96" s="170"/>
      <c r="L96" s="171"/>
      <c r="M96" s="171"/>
      <c r="N96" s="170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80"/>
    </row>
    <row r="97" spans="1:29" x14ac:dyDescent="0.25">
      <c r="A97" s="173"/>
      <c r="B97" s="107"/>
      <c r="C97" s="58" t="s">
        <v>6</v>
      </c>
      <c r="D97" s="58" t="s">
        <v>5</v>
      </c>
      <c r="E97" s="106"/>
      <c r="F97" s="106"/>
      <c r="G97" s="106"/>
      <c r="H97" s="108"/>
      <c r="I97" s="108"/>
      <c r="J97" s="108"/>
      <c r="K97" s="109"/>
      <c r="L97" s="110"/>
      <c r="M97" s="111"/>
      <c r="N97" s="107"/>
      <c r="O97" s="1"/>
      <c r="P97" s="2"/>
      <c r="Q97" s="2"/>
      <c r="R97" s="2"/>
      <c r="S97" s="2"/>
      <c r="T97" s="3"/>
      <c r="U97" s="3"/>
      <c r="V97" s="3"/>
      <c r="W97" s="3"/>
      <c r="X97" s="3"/>
      <c r="Y97" s="3"/>
      <c r="Z97" s="3"/>
      <c r="AA97" s="3"/>
      <c r="AB97" s="3"/>
      <c r="AC97" s="4"/>
    </row>
    <row r="98" spans="1:29" x14ac:dyDescent="0.25">
      <c r="A98" s="165"/>
      <c r="B98" s="68" t="s">
        <v>46</v>
      </c>
      <c r="C98" s="69"/>
      <c r="D98" s="69"/>
      <c r="E98" s="69"/>
      <c r="F98" s="69"/>
      <c r="G98" s="69"/>
      <c r="H98" s="70"/>
      <c r="I98" s="184"/>
      <c r="J98" s="181"/>
      <c r="K98" s="71"/>
      <c r="L98" s="72"/>
      <c r="M98" s="73"/>
      <c r="N98" s="71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93"/>
    </row>
    <row r="99" spans="1:29" x14ac:dyDescent="0.25">
      <c r="A99" s="167"/>
      <c r="B99" s="75" t="s">
        <v>1</v>
      </c>
      <c r="C99" s="71"/>
      <c r="D99" s="71"/>
      <c r="E99" s="71"/>
      <c r="F99" s="71"/>
      <c r="G99" s="71"/>
      <c r="H99" s="70"/>
      <c r="I99" s="181"/>
      <c r="J99" s="181"/>
      <c r="K99" s="76"/>
      <c r="L99" s="72"/>
      <c r="M99" s="73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93"/>
    </row>
    <row r="100" spans="1:29" s="86" customFormat="1" ht="90" x14ac:dyDescent="0.25">
      <c r="A100" s="168">
        <v>2</v>
      </c>
      <c r="B100" s="78"/>
      <c r="C100" s="138" t="s">
        <v>272</v>
      </c>
      <c r="D100" s="141" t="s">
        <v>273</v>
      </c>
      <c r="E100" s="19" t="s">
        <v>74</v>
      </c>
      <c r="F100" s="19" t="s">
        <v>75</v>
      </c>
      <c r="G100" s="19" t="s">
        <v>76</v>
      </c>
      <c r="H100" s="82"/>
      <c r="I100" s="182" t="s">
        <v>72</v>
      </c>
      <c r="J100" s="183">
        <f t="shared" ref="J100" si="23">SUM(O100:AC100)</f>
        <v>2250</v>
      </c>
      <c r="K100" s="82"/>
      <c r="L100" s="84">
        <v>43922</v>
      </c>
      <c r="M100" s="84">
        <v>43921</v>
      </c>
      <c r="N100" s="67" t="s">
        <v>25</v>
      </c>
      <c r="O100" s="44">
        <v>2250</v>
      </c>
      <c r="P100" s="2"/>
      <c r="Q100" s="2"/>
      <c r="R100" s="2"/>
      <c r="S100" s="2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86" customFormat="1" ht="90" x14ac:dyDescent="0.25">
      <c r="A101" s="168">
        <v>3</v>
      </c>
      <c r="B101" s="78"/>
      <c r="C101" s="138" t="s">
        <v>274</v>
      </c>
      <c r="D101" s="141" t="s">
        <v>273</v>
      </c>
      <c r="E101" s="19" t="s">
        <v>74</v>
      </c>
      <c r="F101" s="19" t="s">
        <v>75</v>
      </c>
      <c r="G101" s="19" t="s">
        <v>76</v>
      </c>
      <c r="H101" s="82"/>
      <c r="I101" s="182" t="s">
        <v>72</v>
      </c>
      <c r="J101" s="183">
        <f t="shared" ref="J101" si="24">SUM(O101:AC101)</f>
        <v>2400</v>
      </c>
      <c r="K101" s="82"/>
      <c r="L101" s="84">
        <v>43922</v>
      </c>
      <c r="M101" s="84">
        <v>43921</v>
      </c>
      <c r="N101" s="67" t="s">
        <v>25</v>
      </c>
      <c r="O101" s="44">
        <v>2400</v>
      </c>
      <c r="P101" s="2"/>
      <c r="Q101" s="2"/>
      <c r="R101" s="2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86" customFormat="1" ht="90" x14ac:dyDescent="0.25">
      <c r="A102" s="168">
        <v>4</v>
      </c>
      <c r="B102" s="78"/>
      <c r="C102" s="221" t="s">
        <v>275</v>
      </c>
      <c r="D102" s="141" t="s">
        <v>279</v>
      </c>
      <c r="E102" s="19" t="s">
        <v>74</v>
      </c>
      <c r="F102" s="19" t="s">
        <v>75</v>
      </c>
      <c r="G102" s="19" t="s">
        <v>76</v>
      </c>
      <c r="H102" s="82"/>
      <c r="I102" s="182" t="s">
        <v>72</v>
      </c>
      <c r="J102" s="183">
        <f t="shared" ref="J102" si="25">SUM(O102:AC102)</f>
        <v>19635</v>
      </c>
      <c r="K102" s="82"/>
      <c r="L102" s="84">
        <v>43922</v>
      </c>
      <c r="M102" s="84">
        <v>43921</v>
      </c>
      <c r="N102" s="67" t="s">
        <v>25</v>
      </c>
      <c r="O102" s="44">
        <v>19635</v>
      </c>
      <c r="P102" s="2"/>
      <c r="Q102" s="2"/>
      <c r="R102" s="2"/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4"/>
    </row>
    <row r="103" spans="1:29" s="86" customFormat="1" ht="90" x14ac:dyDescent="0.25">
      <c r="A103" s="168">
        <v>5</v>
      </c>
      <c r="B103" s="78"/>
      <c r="C103" s="221" t="s">
        <v>276</v>
      </c>
      <c r="D103" s="141" t="s">
        <v>280</v>
      </c>
      <c r="E103" s="19" t="s">
        <v>74</v>
      </c>
      <c r="F103" s="19" t="s">
        <v>75</v>
      </c>
      <c r="G103" s="19" t="s">
        <v>76</v>
      </c>
      <c r="H103" s="82"/>
      <c r="I103" s="182" t="s">
        <v>72</v>
      </c>
      <c r="J103" s="183">
        <f t="shared" ref="J103" si="26">SUM(O103:AC103)</f>
        <v>60000</v>
      </c>
      <c r="K103" s="82"/>
      <c r="L103" s="84">
        <v>43922</v>
      </c>
      <c r="M103" s="84">
        <v>43921</v>
      </c>
      <c r="N103" s="67" t="s">
        <v>25</v>
      </c>
      <c r="O103" s="44">
        <v>60000</v>
      </c>
      <c r="P103" s="2"/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86" customFormat="1" ht="105" x14ac:dyDescent="0.25">
      <c r="A104" s="168">
        <v>6</v>
      </c>
      <c r="B104" s="78"/>
      <c r="C104" s="138" t="s">
        <v>72</v>
      </c>
      <c r="D104" s="83" t="s">
        <v>84</v>
      </c>
      <c r="E104" s="19" t="s">
        <v>85</v>
      </c>
      <c r="F104" s="19" t="s">
        <v>86</v>
      </c>
      <c r="G104" s="19" t="s">
        <v>87</v>
      </c>
      <c r="H104" s="82"/>
      <c r="I104" s="182" t="s">
        <v>72</v>
      </c>
      <c r="J104" s="183">
        <f t="shared" ref="J104:J105" si="27">SUM(O104:AC104)</f>
        <v>10000</v>
      </c>
      <c r="K104" s="82"/>
      <c r="L104" s="84">
        <v>43922</v>
      </c>
      <c r="M104" s="84">
        <v>43921</v>
      </c>
      <c r="N104" s="67" t="s">
        <v>25</v>
      </c>
      <c r="O104" s="44">
        <v>10000</v>
      </c>
      <c r="P104" s="2"/>
      <c r="Q104" s="2"/>
      <c r="R104" s="2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s="86" customFormat="1" ht="90" x14ac:dyDescent="0.25">
      <c r="A105" s="293">
        <v>7</v>
      </c>
      <c r="B105" s="78"/>
      <c r="C105" s="138" t="s">
        <v>72</v>
      </c>
      <c r="D105" s="141" t="s">
        <v>88</v>
      </c>
      <c r="E105" s="43" t="s">
        <v>74</v>
      </c>
      <c r="F105" s="43" t="s">
        <v>80</v>
      </c>
      <c r="G105" s="43" t="s">
        <v>76</v>
      </c>
      <c r="H105" s="82"/>
      <c r="I105" s="182" t="s">
        <v>72</v>
      </c>
      <c r="J105" s="183">
        <f t="shared" si="27"/>
        <v>3550</v>
      </c>
      <c r="K105" s="82"/>
      <c r="L105" s="84">
        <v>43922</v>
      </c>
      <c r="M105" s="84">
        <v>43921</v>
      </c>
      <c r="N105" s="67" t="s">
        <v>25</v>
      </c>
      <c r="O105" s="44">
        <v>3550</v>
      </c>
      <c r="P105" s="2"/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86" customFormat="1" ht="90" x14ac:dyDescent="0.25">
      <c r="A106" s="294"/>
      <c r="B106" s="78"/>
      <c r="C106" s="138" t="s">
        <v>72</v>
      </c>
      <c r="D106" s="141" t="s">
        <v>294</v>
      </c>
      <c r="E106" s="43" t="s">
        <v>74</v>
      </c>
      <c r="F106" s="43" t="s">
        <v>80</v>
      </c>
      <c r="G106" s="43" t="s">
        <v>76</v>
      </c>
      <c r="H106" s="82"/>
      <c r="I106" s="182" t="s">
        <v>72</v>
      </c>
      <c r="J106" s="183">
        <f t="shared" ref="J106" si="28">SUM(O106:AC106)</f>
        <v>2320</v>
      </c>
      <c r="K106" s="82"/>
      <c r="L106" s="84">
        <v>43922</v>
      </c>
      <c r="M106" s="84">
        <v>43921</v>
      </c>
      <c r="N106" s="67" t="s">
        <v>25</v>
      </c>
      <c r="O106" s="44">
        <v>2320</v>
      </c>
      <c r="P106" s="2"/>
      <c r="Q106" s="2"/>
      <c r="R106" s="2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s="140" customFormat="1" ht="90" x14ac:dyDescent="0.25">
      <c r="A107" s="168">
        <v>8</v>
      </c>
      <c r="B107" s="78"/>
      <c r="C107" s="138" t="s">
        <v>72</v>
      </c>
      <c r="D107" s="83" t="s">
        <v>236</v>
      </c>
      <c r="E107" s="43" t="s">
        <v>74</v>
      </c>
      <c r="F107" s="43" t="s">
        <v>75</v>
      </c>
      <c r="G107" s="43" t="s">
        <v>76</v>
      </c>
      <c r="H107" s="82"/>
      <c r="I107" s="182" t="s">
        <v>72</v>
      </c>
      <c r="J107" s="183">
        <f>SUM(O107:AC107)</f>
        <v>15397</v>
      </c>
      <c r="K107" s="82"/>
      <c r="L107" s="84">
        <v>43922</v>
      </c>
      <c r="M107" s="84">
        <v>43921</v>
      </c>
      <c r="N107" s="139" t="s">
        <v>25</v>
      </c>
      <c r="O107" s="47">
        <v>15397</v>
      </c>
      <c r="P107" s="34"/>
      <c r="Q107" s="34"/>
      <c r="R107" s="34"/>
      <c r="S107" s="34"/>
      <c r="T107" s="45"/>
      <c r="U107" s="45"/>
      <c r="V107" s="45"/>
      <c r="W107" s="45"/>
      <c r="X107" s="45"/>
      <c r="Y107" s="45"/>
      <c r="Z107" s="45"/>
      <c r="AA107" s="45"/>
      <c r="AB107" s="45"/>
      <c r="AC107" s="46"/>
    </row>
    <row r="108" spans="1:29" s="140" customFormat="1" ht="90" x14ac:dyDescent="0.25">
      <c r="A108" s="168">
        <v>9</v>
      </c>
      <c r="B108" s="78"/>
      <c r="C108" s="138" t="s">
        <v>72</v>
      </c>
      <c r="D108" s="83" t="s">
        <v>233</v>
      </c>
      <c r="E108" s="43" t="s">
        <v>77</v>
      </c>
      <c r="F108" s="43" t="s">
        <v>78</v>
      </c>
      <c r="G108" s="43" t="s">
        <v>79</v>
      </c>
      <c r="H108" s="82"/>
      <c r="I108" s="182" t="s">
        <v>72</v>
      </c>
      <c r="J108" s="183">
        <f>SUM(O108:AC108)</f>
        <v>5943</v>
      </c>
      <c r="K108" s="82"/>
      <c r="L108" s="84">
        <v>43922</v>
      </c>
      <c r="M108" s="84">
        <v>43921</v>
      </c>
      <c r="N108" s="139" t="s">
        <v>25</v>
      </c>
      <c r="O108" s="47">
        <v>5943</v>
      </c>
      <c r="P108" s="34"/>
      <c r="Q108" s="34"/>
      <c r="R108" s="34"/>
      <c r="S108" s="34"/>
      <c r="T108" s="45"/>
      <c r="U108" s="45"/>
      <c r="V108" s="45"/>
      <c r="W108" s="45"/>
      <c r="X108" s="45"/>
      <c r="Y108" s="45"/>
      <c r="Z108" s="45"/>
      <c r="AA108" s="45"/>
      <c r="AB108" s="45"/>
      <c r="AC108" s="46"/>
    </row>
    <row r="109" spans="1:29" s="140" customFormat="1" ht="90" x14ac:dyDescent="0.25">
      <c r="A109" s="168">
        <v>10</v>
      </c>
      <c r="B109" s="78"/>
      <c r="C109" s="138" t="s">
        <v>72</v>
      </c>
      <c r="D109" s="83" t="s">
        <v>230</v>
      </c>
      <c r="E109" s="43" t="s">
        <v>74</v>
      </c>
      <c r="F109" s="43" t="s">
        <v>80</v>
      </c>
      <c r="G109" s="43" t="s">
        <v>76</v>
      </c>
      <c r="H109" s="82"/>
      <c r="I109" s="182" t="s">
        <v>72</v>
      </c>
      <c r="J109" s="183">
        <f t="shared" ref="J109" si="29">SUM(O109:AC109)</f>
        <v>16951</v>
      </c>
      <c r="K109" s="82"/>
      <c r="L109" s="84">
        <v>43922</v>
      </c>
      <c r="M109" s="84">
        <v>43921</v>
      </c>
      <c r="N109" s="139" t="s">
        <v>25</v>
      </c>
      <c r="O109" s="47">
        <v>16951</v>
      </c>
      <c r="P109" s="34"/>
      <c r="Q109" s="34"/>
      <c r="R109" s="34"/>
      <c r="S109" s="34"/>
      <c r="T109" s="45"/>
      <c r="U109" s="45"/>
      <c r="V109" s="45"/>
      <c r="W109" s="45"/>
      <c r="X109" s="45"/>
      <c r="Y109" s="45"/>
      <c r="Z109" s="45"/>
      <c r="AA109" s="45"/>
      <c r="AB109" s="45"/>
      <c r="AC109" s="46"/>
    </row>
    <row r="110" spans="1:29" s="86" customFormat="1" ht="90" x14ac:dyDescent="0.25">
      <c r="A110" s="168">
        <v>11</v>
      </c>
      <c r="B110" s="78"/>
      <c r="C110" s="79" t="s">
        <v>286</v>
      </c>
      <c r="D110" s="243" t="s">
        <v>287</v>
      </c>
      <c r="E110" s="19" t="s">
        <v>74</v>
      </c>
      <c r="F110" s="19" t="s">
        <v>75</v>
      </c>
      <c r="G110" s="19" t="s">
        <v>76</v>
      </c>
      <c r="H110" s="82"/>
      <c r="I110" s="182" t="s">
        <v>72</v>
      </c>
      <c r="J110" s="183">
        <f t="shared" ref="J110" si="30">SUM(O110:AC110)</f>
        <v>10000</v>
      </c>
      <c r="K110" s="82"/>
      <c r="L110" s="84">
        <v>43831</v>
      </c>
      <c r="M110" s="84">
        <v>44196</v>
      </c>
      <c r="N110" s="85" t="s">
        <v>25</v>
      </c>
      <c r="O110" s="1">
        <v>10000</v>
      </c>
      <c r="P110" s="2"/>
      <c r="Q110" s="2"/>
      <c r="R110" s="2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s="86" customFormat="1" ht="90" x14ac:dyDescent="0.25">
      <c r="A111" s="168">
        <v>12</v>
      </c>
      <c r="B111" s="78"/>
      <c r="C111" s="79" t="s">
        <v>72</v>
      </c>
      <c r="D111" s="243" t="s">
        <v>285</v>
      </c>
      <c r="E111" s="43" t="s">
        <v>74</v>
      </c>
      <c r="F111" s="43" t="s">
        <v>75</v>
      </c>
      <c r="G111" s="43" t="s">
        <v>76</v>
      </c>
      <c r="H111" s="82"/>
      <c r="I111" s="182" t="s">
        <v>72</v>
      </c>
      <c r="J111" s="183">
        <f t="shared" ref="J111" si="31">SUM(O111:AC111)</f>
        <v>8000</v>
      </c>
      <c r="K111" s="82"/>
      <c r="L111" s="84">
        <v>43831</v>
      </c>
      <c r="M111" s="84">
        <v>44196</v>
      </c>
      <c r="N111" s="85" t="s">
        <v>25</v>
      </c>
      <c r="O111" s="1">
        <v>8000</v>
      </c>
      <c r="P111" s="2"/>
      <c r="Q111" s="2"/>
      <c r="R111" s="2"/>
      <c r="S111" s="2"/>
      <c r="T111" s="3"/>
      <c r="U111" s="3"/>
      <c r="V111" s="3"/>
      <c r="W111" s="3"/>
      <c r="X111" s="3"/>
      <c r="Y111" s="3"/>
      <c r="Z111" s="3"/>
      <c r="AA111" s="3"/>
      <c r="AB111" s="3"/>
      <c r="AC111" s="4"/>
    </row>
    <row r="112" spans="1:29" s="86" customFormat="1" ht="90" x14ac:dyDescent="0.25">
      <c r="A112" s="168">
        <v>13</v>
      </c>
      <c r="B112" s="78"/>
      <c r="C112" s="79" t="s">
        <v>283</v>
      </c>
      <c r="D112" s="96" t="s">
        <v>284</v>
      </c>
      <c r="E112" s="43" t="s">
        <v>74</v>
      </c>
      <c r="F112" s="43" t="s">
        <v>80</v>
      </c>
      <c r="G112" s="43" t="s">
        <v>76</v>
      </c>
      <c r="H112" s="82"/>
      <c r="I112" s="182" t="s">
        <v>72</v>
      </c>
      <c r="J112" s="183">
        <f t="shared" ref="J112" si="32">SUM(O112:AC112)</f>
        <v>4000</v>
      </c>
      <c r="K112" s="82"/>
      <c r="L112" s="84">
        <v>43831</v>
      </c>
      <c r="M112" s="84">
        <v>44196</v>
      </c>
      <c r="N112" s="85" t="s">
        <v>25</v>
      </c>
      <c r="O112" s="1">
        <v>4000</v>
      </c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86" customFormat="1" ht="90" x14ac:dyDescent="0.25">
      <c r="A113" s="168">
        <v>74</v>
      </c>
      <c r="B113" s="78"/>
      <c r="C113" s="81" t="s">
        <v>72</v>
      </c>
      <c r="D113" s="96" t="s">
        <v>277</v>
      </c>
      <c r="E113" s="19" t="s">
        <v>74</v>
      </c>
      <c r="F113" s="80" t="s">
        <v>80</v>
      </c>
      <c r="G113" s="81" t="s">
        <v>76</v>
      </c>
      <c r="H113" s="82"/>
      <c r="I113" s="182" t="s">
        <v>72</v>
      </c>
      <c r="J113" s="183">
        <f>SUM(O113:AC113)</f>
        <v>150000</v>
      </c>
      <c r="K113" s="82"/>
      <c r="L113" s="84">
        <v>44197</v>
      </c>
      <c r="M113" s="84">
        <v>44561</v>
      </c>
      <c r="N113" s="85" t="s">
        <v>26</v>
      </c>
      <c r="O113" s="1"/>
      <c r="P113" s="2">
        <v>150000</v>
      </c>
      <c r="Q113" s="2"/>
      <c r="R113" s="2"/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86" customFormat="1" ht="75" x14ac:dyDescent="0.25">
      <c r="A114" s="168">
        <v>75</v>
      </c>
      <c r="B114" s="78"/>
      <c r="C114" s="222" t="s">
        <v>219</v>
      </c>
      <c r="D114" s="214" t="s">
        <v>218</v>
      </c>
      <c r="E114" s="19" t="s">
        <v>74</v>
      </c>
      <c r="F114" s="146" t="s">
        <v>105</v>
      </c>
      <c r="G114" s="19" t="s">
        <v>49</v>
      </c>
      <c r="H114" s="82"/>
      <c r="I114" s="182" t="s">
        <v>72</v>
      </c>
      <c r="J114" s="183">
        <f>SUM(O114:AC114)</f>
        <v>21000</v>
      </c>
      <c r="K114" s="82"/>
      <c r="L114" s="84">
        <v>44287</v>
      </c>
      <c r="M114" s="84">
        <v>44561</v>
      </c>
      <c r="N114" s="67" t="s">
        <v>26</v>
      </c>
      <c r="O114" s="44"/>
      <c r="P114" s="34">
        <v>21000</v>
      </c>
      <c r="Q114" s="2"/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s="86" customFormat="1" ht="75" x14ac:dyDescent="0.25">
      <c r="A115" s="168">
        <v>76</v>
      </c>
      <c r="B115" s="78"/>
      <c r="C115" s="222" t="s">
        <v>295</v>
      </c>
      <c r="D115" s="214" t="s">
        <v>296</v>
      </c>
      <c r="E115" s="19" t="s">
        <v>74</v>
      </c>
      <c r="F115" s="146" t="s">
        <v>105</v>
      </c>
      <c r="G115" s="19" t="s">
        <v>49</v>
      </c>
      <c r="H115" s="82"/>
      <c r="I115" s="182" t="s">
        <v>72</v>
      </c>
      <c r="J115" s="183">
        <f>SUM(O115:AC115)</f>
        <v>3600</v>
      </c>
      <c r="K115" s="82"/>
      <c r="L115" s="84">
        <v>44287</v>
      </c>
      <c r="M115" s="84">
        <v>44561</v>
      </c>
      <c r="N115" s="67" t="s">
        <v>26</v>
      </c>
      <c r="O115" s="44"/>
      <c r="P115" s="34">
        <v>3600</v>
      </c>
      <c r="Q115" s="2"/>
      <c r="R115" s="2"/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s="86" customFormat="1" ht="75" x14ac:dyDescent="0.25">
      <c r="A116" s="168">
        <v>77</v>
      </c>
      <c r="B116" s="78"/>
      <c r="C116" s="222" t="s">
        <v>297</v>
      </c>
      <c r="D116" s="214" t="s">
        <v>298</v>
      </c>
      <c r="E116" s="19" t="s">
        <v>74</v>
      </c>
      <c r="F116" s="146" t="s">
        <v>105</v>
      </c>
      <c r="G116" s="19" t="s">
        <v>49</v>
      </c>
      <c r="H116" s="82"/>
      <c r="I116" s="182" t="s">
        <v>72</v>
      </c>
      <c r="J116" s="183">
        <f>SUM(O116:AC116)</f>
        <v>9000</v>
      </c>
      <c r="K116" s="82"/>
      <c r="L116" s="84">
        <v>44287</v>
      </c>
      <c r="M116" s="84">
        <v>44561</v>
      </c>
      <c r="N116" s="67" t="s">
        <v>26</v>
      </c>
      <c r="O116" s="44"/>
      <c r="P116" s="34">
        <v>9000</v>
      </c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140" customFormat="1" ht="90" x14ac:dyDescent="0.25">
      <c r="A117" s="168">
        <v>78</v>
      </c>
      <c r="B117" s="78"/>
      <c r="C117" s="138" t="s">
        <v>72</v>
      </c>
      <c r="D117" s="83" t="s">
        <v>236</v>
      </c>
      <c r="E117" s="43" t="s">
        <v>74</v>
      </c>
      <c r="F117" s="43" t="s">
        <v>75</v>
      </c>
      <c r="G117" s="43" t="s">
        <v>76</v>
      </c>
      <c r="H117" s="82"/>
      <c r="I117" s="182" t="s">
        <v>72</v>
      </c>
      <c r="J117" s="183">
        <f t="shared" ref="J117:J121" si="33">SUM(O117:AC117)</f>
        <v>32000</v>
      </c>
      <c r="K117" s="82"/>
      <c r="L117" s="84">
        <v>44197</v>
      </c>
      <c r="M117" s="84">
        <v>45657</v>
      </c>
      <c r="N117" s="139" t="s">
        <v>26</v>
      </c>
      <c r="O117" s="44"/>
      <c r="P117" s="34">
        <v>8000</v>
      </c>
      <c r="Q117" s="34">
        <v>8000</v>
      </c>
      <c r="R117" s="34">
        <v>8000</v>
      </c>
      <c r="S117" s="34">
        <v>8000</v>
      </c>
      <c r="T117" s="45"/>
      <c r="U117" s="45"/>
      <c r="V117" s="45"/>
      <c r="W117" s="45"/>
      <c r="X117" s="45"/>
      <c r="Y117" s="45"/>
      <c r="Z117" s="45"/>
      <c r="AA117" s="45"/>
      <c r="AB117" s="45"/>
      <c r="AC117" s="46"/>
    </row>
    <row r="118" spans="1:29" s="140" customFormat="1" ht="90" x14ac:dyDescent="0.25">
      <c r="A118" s="168">
        <v>79</v>
      </c>
      <c r="B118" s="78"/>
      <c r="C118" s="138" t="s">
        <v>72</v>
      </c>
      <c r="D118" s="83" t="s">
        <v>233</v>
      </c>
      <c r="E118" s="43" t="s">
        <v>77</v>
      </c>
      <c r="F118" s="43" t="s">
        <v>78</v>
      </c>
      <c r="G118" s="43" t="s">
        <v>79</v>
      </c>
      <c r="H118" s="82"/>
      <c r="I118" s="182" t="s">
        <v>72</v>
      </c>
      <c r="J118" s="183">
        <f t="shared" si="33"/>
        <v>22700</v>
      </c>
      <c r="K118" s="82"/>
      <c r="L118" s="84">
        <v>44197</v>
      </c>
      <c r="M118" s="84">
        <v>45657</v>
      </c>
      <c r="N118" s="139" t="s">
        <v>26</v>
      </c>
      <c r="O118" s="44"/>
      <c r="P118" s="34">
        <v>5675</v>
      </c>
      <c r="Q118" s="34">
        <v>5675</v>
      </c>
      <c r="R118" s="34">
        <v>5675</v>
      </c>
      <c r="S118" s="34">
        <v>5675</v>
      </c>
      <c r="T118" s="45"/>
      <c r="U118" s="45"/>
      <c r="V118" s="45"/>
      <c r="W118" s="45"/>
      <c r="X118" s="45"/>
      <c r="Y118" s="45"/>
      <c r="Z118" s="45"/>
      <c r="AA118" s="45"/>
      <c r="AB118" s="45"/>
      <c r="AC118" s="46"/>
    </row>
    <row r="119" spans="1:29" s="140" customFormat="1" ht="90" x14ac:dyDescent="0.25">
      <c r="A119" s="168">
        <v>80</v>
      </c>
      <c r="B119" s="78"/>
      <c r="C119" s="138" t="s">
        <v>72</v>
      </c>
      <c r="D119" s="83" t="s">
        <v>230</v>
      </c>
      <c r="E119" s="43" t="s">
        <v>74</v>
      </c>
      <c r="F119" s="43" t="s">
        <v>80</v>
      </c>
      <c r="G119" s="43" t="s">
        <v>76</v>
      </c>
      <c r="H119" s="82"/>
      <c r="I119" s="182" t="s">
        <v>72</v>
      </c>
      <c r="J119" s="183">
        <f t="shared" si="33"/>
        <v>1287468</v>
      </c>
      <c r="K119" s="82"/>
      <c r="L119" s="84">
        <v>44197</v>
      </c>
      <c r="M119" s="84">
        <v>45657</v>
      </c>
      <c r="N119" s="139" t="s">
        <v>26</v>
      </c>
      <c r="O119" s="44"/>
      <c r="P119" s="34">
        <v>321867</v>
      </c>
      <c r="Q119" s="34">
        <v>321867</v>
      </c>
      <c r="R119" s="34">
        <v>321867</v>
      </c>
      <c r="S119" s="34">
        <v>321867</v>
      </c>
      <c r="T119" s="45"/>
      <c r="U119" s="45"/>
      <c r="V119" s="45"/>
      <c r="W119" s="45"/>
      <c r="X119" s="45"/>
      <c r="Y119" s="45"/>
      <c r="Z119" s="45"/>
      <c r="AA119" s="45"/>
      <c r="AB119" s="45"/>
      <c r="AC119" s="46"/>
    </row>
    <row r="120" spans="1:29" s="86" customFormat="1" ht="105" x14ac:dyDescent="0.25">
      <c r="A120" s="168">
        <v>81</v>
      </c>
      <c r="B120" s="78"/>
      <c r="C120" s="138" t="s">
        <v>72</v>
      </c>
      <c r="D120" s="83" t="s">
        <v>84</v>
      </c>
      <c r="E120" s="19" t="s">
        <v>85</v>
      </c>
      <c r="F120" s="19" t="s">
        <v>86</v>
      </c>
      <c r="G120" s="19" t="s">
        <v>87</v>
      </c>
      <c r="H120" s="82"/>
      <c r="I120" s="182" t="s">
        <v>72</v>
      </c>
      <c r="J120" s="183">
        <f t="shared" ref="J120" si="34">SUM(O120:AC120)</f>
        <v>32000</v>
      </c>
      <c r="K120" s="82"/>
      <c r="L120" s="84">
        <v>44197</v>
      </c>
      <c r="M120" s="84">
        <v>45657</v>
      </c>
      <c r="N120" s="67" t="s">
        <v>26</v>
      </c>
      <c r="O120" s="1"/>
      <c r="P120" s="2">
        <v>8000</v>
      </c>
      <c r="Q120" s="2">
        <v>8000</v>
      </c>
      <c r="R120" s="2">
        <v>8000</v>
      </c>
      <c r="S120" s="2">
        <v>8000</v>
      </c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86" customFormat="1" ht="90" x14ac:dyDescent="0.25">
      <c r="A121" s="168">
        <v>82</v>
      </c>
      <c r="B121" s="78"/>
      <c r="C121" s="138" t="s">
        <v>72</v>
      </c>
      <c r="D121" s="141" t="s">
        <v>88</v>
      </c>
      <c r="E121" s="43" t="s">
        <v>74</v>
      </c>
      <c r="F121" s="43" t="s">
        <v>80</v>
      </c>
      <c r="G121" s="43" t="s">
        <v>76</v>
      </c>
      <c r="H121" s="82"/>
      <c r="I121" s="182" t="s">
        <v>72</v>
      </c>
      <c r="J121" s="183">
        <f t="shared" si="33"/>
        <v>12000</v>
      </c>
      <c r="K121" s="82"/>
      <c r="L121" s="84">
        <v>44197</v>
      </c>
      <c r="M121" s="84">
        <v>45657</v>
      </c>
      <c r="N121" s="67" t="s">
        <v>26</v>
      </c>
      <c r="O121" s="1"/>
      <c r="P121" s="2">
        <v>3000</v>
      </c>
      <c r="Q121" s="2">
        <v>3000</v>
      </c>
      <c r="R121" s="2">
        <v>3000</v>
      </c>
      <c r="S121" s="2">
        <v>3000</v>
      </c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140" customFormat="1" ht="90" x14ac:dyDescent="0.25">
      <c r="A122" s="168">
        <v>92</v>
      </c>
      <c r="B122" s="78"/>
      <c r="C122" s="221" t="s">
        <v>125</v>
      </c>
      <c r="D122" s="83" t="s">
        <v>126</v>
      </c>
      <c r="E122" s="43" t="s">
        <v>74</v>
      </c>
      <c r="F122" s="43" t="s">
        <v>80</v>
      </c>
      <c r="G122" s="43" t="s">
        <v>76</v>
      </c>
      <c r="H122" s="82"/>
      <c r="I122" s="182" t="s">
        <v>72</v>
      </c>
      <c r="J122" s="183">
        <f>SUM(O122:AC122)</f>
        <v>20570</v>
      </c>
      <c r="K122" s="82"/>
      <c r="L122" s="84">
        <v>45017</v>
      </c>
      <c r="M122" s="84">
        <v>45291</v>
      </c>
      <c r="N122" s="139" t="s">
        <v>26</v>
      </c>
      <c r="O122" s="44"/>
      <c r="P122" s="34"/>
      <c r="Q122" s="34"/>
      <c r="R122" s="34">
        <v>20570</v>
      </c>
      <c r="S122" s="34"/>
      <c r="T122" s="45"/>
      <c r="U122" s="45"/>
      <c r="V122" s="45"/>
      <c r="W122" s="45"/>
      <c r="X122" s="45"/>
      <c r="Y122" s="45"/>
      <c r="Z122" s="45"/>
      <c r="AA122" s="45"/>
      <c r="AB122" s="45"/>
      <c r="AC122" s="46"/>
    </row>
    <row r="123" spans="1:29" s="140" customFormat="1" ht="90" x14ac:dyDescent="0.25">
      <c r="A123" s="168">
        <v>93</v>
      </c>
      <c r="B123" s="78"/>
      <c r="C123" s="138" t="s">
        <v>72</v>
      </c>
      <c r="D123" s="83" t="s">
        <v>236</v>
      </c>
      <c r="E123" s="43" t="s">
        <v>74</v>
      </c>
      <c r="F123" s="43" t="s">
        <v>75</v>
      </c>
      <c r="G123" s="43" t="s">
        <v>76</v>
      </c>
      <c r="H123" s="82"/>
      <c r="I123" s="182" t="s">
        <v>72</v>
      </c>
      <c r="J123" s="183">
        <f t="shared" ref="J123" si="35">SUM(O123:AC123)</f>
        <v>8000</v>
      </c>
      <c r="K123" s="82"/>
      <c r="L123" s="84">
        <v>45017</v>
      </c>
      <c r="M123" s="84">
        <v>45291</v>
      </c>
      <c r="N123" s="139" t="s">
        <v>26</v>
      </c>
      <c r="O123" s="44"/>
      <c r="P123" s="34"/>
      <c r="Q123" s="34"/>
      <c r="R123" s="34">
        <v>8000</v>
      </c>
      <c r="S123" s="34"/>
      <c r="T123" s="45"/>
      <c r="U123" s="45"/>
      <c r="V123" s="45"/>
      <c r="W123" s="45"/>
      <c r="X123" s="45"/>
      <c r="Y123" s="45"/>
      <c r="Z123" s="45"/>
      <c r="AA123" s="45"/>
      <c r="AB123" s="45"/>
      <c r="AC123" s="46"/>
    </row>
    <row r="124" spans="1:29" s="140" customFormat="1" ht="90" x14ac:dyDescent="0.25">
      <c r="A124" s="168">
        <v>94</v>
      </c>
      <c r="B124" s="78"/>
      <c r="C124" s="138" t="s">
        <v>72</v>
      </c>
      <c r="D124" s="83" t="s">
        <v>233</v>
      </c>
      <c r="E124" s="43" t="s">
        <v>77</v>
      </c>
      <c r="F124" s="43" t="s">
        <v>78</v>
      </c>
      <c r="G124" s="43" t="s">
        <v>79</v>
      </c>
      <c r="H124" s="82"/>
      <c r="I124" s="182" t="s">
        <v>72</v>
      </c>
      <c r="J124" s="183">
        <f>SUM(O124:AC124)</f>
        <v>5675</v>
      </c>
      <c r="K124" s="82"/>
      <c r="L124" s="84">
        <v>45017</v>
      </c>
      <c r="M124" s="84">
        <v>45291</v>
      </c>
      <c r="N124" s="139" t="s">
        <v>26</v>
      </c>
      <c r="O124" s="44"/>
      <c r="P124" s="34"/>
      <c r="Q124" s="34"/>
      <c r="R124" s="34">
        <v>5675</v>
      </c>
      <c r="S124" s="34"/>
      <c r="T124" s="45"/>
      <c r="U124" s="45"/>
      <c r="V124" s="45"/>
      <c r="W124" s="45"/>
      <c r="X124" s="45"/>
      <c r="Y124" s="45"/>
      <c r="Z124" s="45"/>
      <c r="AA124" s="45"/>
      <c r="AB124" s="45"/>
      <c r="AC124" s="46"/>
    </row>
    <row r="125" spans="1:29" s="140" customFormat="1" ht="90" x14ac:dyDescent="0.25">
      <c r="A125" s="168">
        <v>95</v>
      </c>
      <c r="B125" s="78"/>
      <c r="C125" s="138" t="s">
        <v>72</v>
      </c>
      <c r="D125" s="83" t="s">
        <v>230</v>
      </c>
      <c r="E125" s="43" t="s">
        <v>74</v>
      </c>
      <c r="F125" s="43" t="s">
        <v>80</v>
      </c>
      <c r="G125" s="43" t="s">
        <v>76</v>
      </c>
      <c r="H125" s="82"/>
      <c r="I125" s="182" t="s">
        <v>72</v>
      </c>
      <c r="J125" s="183">
        <f>SUM(O125:AC125)</f>
        <v>35181</v>
      </c>
      <c r="K125" s="82"/>
      <c r="L125" s="84">
        <v>45017</v>
      </c>
      <c r="M125" s="84">
        <v>45291</v>
      </c>
      <c r="N125" s="139" t="s">
        <v>26</v>
      </c>
      <c r="O125" s="44"/>
      <c r="P125" s="34"/>
      <c r="Q125" s="34"/>
      <c r="R125" s="34">
        <v>35181</v>
      </c>
      <c r="S125" s="34"/>
      <c r="T125" s="45"/>
      <c r="U125" s="45"/>
      <c r="V125" s="45"/>
      <c r="W125" s="45"/>
      <c r="X125" s="45"/>
      <c r="Y125" s="45"/>
      <c r="Z125" s="45"/>
      <c r="AA125" s="45"/>
      <c r="AB125" s="45"/>
      <c r="AC125" s="46"/>
    </row>
    <row r="126" spans="1:29" s="140" customFormat="1" ht="90" x14ac:dyDescent="0.25">
      <c r="A126" s="168">
        <v>99</v>
      </c>
      <c r="B126" s="78"/>
      <c r="C126" s="138" t="s">
        <v>132</v>
      </c>
      <c r="D126" s="83" t="s">
        <v>133</v>
      </c>
      <c r="E126" s="43" t="s">
        <v>74</v>
      </c>
      <c r="F126" s="43" t="s">
        <v>80</v>
      </c>
      <c r="G126" s="43" t="s">
        <v>76</v>
      </c>
      <c r="H126" s="82"/>
      <c r="I126" s="182" t="s">
        <v>72</v>
      </c>
      <c r="J126" s="183">
        <f>SUM(O126:AC126)</f>
        <v>53000</v>
      </c>
      <c r="K126" s="82"/>
      <c r="L126" s="84">
        <v>45383</v>
      </c>
      <c r="M126" s="84">
        <v>45412</v>
      </c>
      <c r="N126" s="139" t="s">
        <v>26</v>
      </c>
      <c r="O126" s="44"/>
      <c r="P126" s="34"/>
      <c r="Q126" s="34"/>
      <c r="R126" s="34"/>
      <c r="S126" s="34">
        <v>53000</v>
      </c>
      <c r="T126" s="45"/>
      <c r="U126" s="45"/>
      <c r="V126" s="45"/>
      <c r="W126" s="45"/>
      <c r="X126" s="45"/>
      <c r="Y126" s="45"/>
      <c r="Z126" s="45"/>
      <c r="AA126" s="45"/>
      <c r="AB126" s="45"/>
      <c r="AC126" s="46"/>
    </row>
    <row r="127" spans="1:29" s="140" customFormat="1" ht="90" x14ac:dyDescent="0.25">
      <c r="A127" s="168">
        <v>114</v>
      </c>
      <c r="B127" s="78"/>
      <c r="C127" s="138" t="s">
        <v>72</v>
      </c>
      <c r="D127" s="83" t="s">
        <v>230</v>
      </c>
      <c r="E127" s="43" t="s">
        <v>74</v>
      </c>
      <c r="F127" s="43" t="s">
        <v>146</v>
      </c>
      <c r="G127" s="43" t="s">
        <v>76</v>
      </c>
      <c r="H127" s="82"/>
      <c r="I127" s="182" t="s">
        <v>72</v>
      </c>
      <c r="J127" s="183">
        <f t="shared" ref="J127" si="36">SUM(O127:AC127)</f>
        <v>3490520</v>
      </c>
      <c r="K127" s="82"/>
      <c r="L127" s="84">
        <v>45658</v>
      </c>
      <c r="M127" s="84">
        <v>49309</v>
      </c>
      <c r="N127" s="139" t="s">
        <v>27</v>
      </c>
      <c r="O127" s="44"/>
      <c r="P127" s="34"/>
      <c r="Q127" s="34"/>
      <c r="R127" s="34"/>
      <c r="S127" s="34"/>
      <c r="T127" s="45">
        <v>349052</v>
      </c>
      <c r="U127" s="45">
        <v>349052</v>
      </c>
      <c r="V127" s="45">
        <v>349052</v>
      </c>
      <c r="W127" s="45">
        <v>349052</v>
      </c>
      <c r="X127" s="45">
        <v>349052</v>
      </c>
      <c r="Y127" s="45">
        <v>349052</v>
      </c>
      <c r="Z127" s="45">
        <v>349052</v>
      </c>
      <c r="AA127" s="45">
        <v>349052</v>
      </c>
      <c r="AB127" s="45">
        <v>349052</v>
      </c>
      <c r="AC127" s="46">
        <v>349052</v>
      </c>
    </row>
    <row r="128" spans="1:29" s="140" customFormat="1" ht="90" x14ac:dyDescent="0.25">
      <c r="A128" s="168">
        <v>115</v>
      </c>
      <c r="B128" s="78"/>
      <c r="C128" s="138" t="s">
        <v>72</v>
      </c>
      <c r="D128" s="83" t="s">
        <v>233</v>
      </c>
      <c r="E128" s="43" t="s">
        <v>77</v>
      </c>
      <c r="F128" s="43" t="s">
        <v>78</v>
      </c>
      <c r="G128" s="43" t="s">
        <v>79</v>
      </c>
      <c r="H128" s="82"/>
      <c r="I128" s="182" t="s">
        <v>72</v>
      </c>
      <c r="J128" s="183">
        <f t="shared" ref="J128" si="37">SUM(O128:AC128)</f>
        <v>56750</v>
      </c>
      <c r="K128" s="82"/>
      <c r="L128" s="84">
        <v>45658</v>
      </c>
      <c r="M128" s="84">
        <v>49309</v>
      </c>
      <c r="N128" s="139" t="s">
        <v>27</v>
      </c>
      <c r="O128" s="44"/>
      <c r="P128" s="34"/>
      <c r="Q128" s="34"/>
      <c r="R128" s="34"/>
      <c r="S128" s="34"/>
      <c r="T128" s="45">
        <v>5675</v>
      </c>
      <c r="U128" s="45">
        <v>5675</v>
      </c>
      <c r="V128" s="45">
        <v>5675</v>
      </c>
      <c r="W128" s="45">
        <v>5675</v>
      </c>
      <c r="X128" s="45">
        <v>5675</v>
      </c>
      <c r="Y128" s="45">
        <v>5675</v>
      </c>
      <c r="Z128" s="45">
        <v>5675</v>
      </c>
      <c r="AA128" s="45">
        <v>5675</v>
      </c>
      <c r="AB128" s="45">
        <v>5675</v>
      </c>
      <c r="AC128" s="46">
        <v>5675</v>
      </c>
    </row>
    <row r="129" spans="1:29" s="140" customFormat="1" ht="90" x14ac:dyDescent="0.25">
      <c r="A129" s="168">
        <v>116</v>
      </c>
      <c r="B129" s="78"/>
      <c r="C129" s="138" t="s">
        <v>72</v>
      </c>
      <c r="D129" s="83" t="s">
        <v>51</v>
      </c>
      <c r="E129" s="43" t="s">
        <v>74</v>
      </c>
      <c r="F129" s="43" t="s">
        <v>80</v>
      </c>
      <c r="G129" s="43" t="s">
        <v>76</v>
      </c>
      <c r="H129" s="82"/>
      <c r="I129" s="182" t="s">
        <v>72</v>
      </c>
      <c r="J129" s="183">
        <f t="shared" ref="J129" si="38">SUM(O129:AC129)</f>
        <v>313475</v>
      </c>
      <c r="K129" s="82"/>
      <c r="L129" s="84">
        <v>45658</v>
      </c>
      <c r="M129" s="84">
        <v>49309</v>
      </c>
      <c r="N129" s="139" t="s">
        <v>27</v>
      </c>
      <c r="O129" s="44"/>
      <c r="P129" s="34"/>
      <c r="Q129" s="34"/>
      <c r="R129" s="34"/>
      <c r="S129" s="34"/>
      <c r="T129" s="45">
        <v>27140</v>
      </c>
      <c r="U129" s="45">
        <v>29945</v>
      </c>
      <c r="V129" s="45">
        <v>29945</v>
      </c>
      <c r="W129" s="45">
        <v>31815</v>
      </c>
      <c r="X129" s="45">
        <v>24335</v>
      </c>
      <c r="Y129" s="45">
        <v>50515</v>
      </c>
      <c r="Z129" s="45">
        <v>29945</v>
      </c>
      <c r="AA129" s="45">
        <v>29945</v>
      </c>
      <c r="AB129" s="45">
        <v>29945</v>
      </c>
      <c r="AC129" s="46">
        <v>29945</v>
      </c>
    </row>
    <row r="130" spans="1:29" s="86" customFormat="1" ht="105" x14ac:dyDescent="0.25">
      <c r="A130" s="168">
        <v>117</v>
      </c>
      <c r="B130" s="78"/>
      <c r="C130" s="138" t="s">
        <v>72</v>
      </c>
      <c r="D130" s="83" t="s">
        <v>84</v>
      </c>
      <c r="E130" s="19" t="s">
        <v>85</v>
      </c>
      <c r="F130" s="19" t="s">
        <v>86</v>
      </c>
      <c r="G130" s="19" t="s">
        <v>87</v>
      </c>
      <c r="H130" s="82"/>
      <c r="I130" s="182" t="s">
        <v>72</v>
      </c>
      <c r="J130" s="183">
        <f t="shared" ref="J130" si="39">SUM(O130:AC130)</f>
        <v>80000</v>
      </c>
      <c r="K130" s="82"/>
      <c r="L130" s="84">
        <v>45658</v>
      </c>
      <c r="M130" s="84">
        <v>49309</v>
      </c>
      <c r="N130" s="139" t="s">
        <v>27</v>
      </c>
      <c r="O130" s="1"/>
      <c r="P130" s="2"/>
      <c r="Q130" s="2"/>
      <c r="R130" s="2"/>
      <c r="S130" s="2"/>
      <c r="T130" s="3">
        <v>8000</v>
      </c>
      <c r="U130" s="3">
        <v>8000</v>
      </c>
      <c r="V130" s="3">
        <v>8000</v>
      </c>
      <c r="W130" s="3">
        <v>8000</v>
      </c>
      <c r="X130" s="3">
        <v>8000</v>
      </c>
      <c r="Y130" s="3">
        <v>8000</v>
      </c>
      <c r="Z130" s="3">
        <v>8000</v>
      </c>
      <c r="AA130" s="3">
        <v>8000</v>
      </c>
      <c r="AB130" s="3">
        <v>8000</v>
      </c>
      <c r="AC130" s="4">
        <v>8000</v>
      </c>
    </row>
    <row r="131" spans="1:29" s="86" customFormat="1" ht="90" x14ac:dyDescent="0.25">
      <c r="A131" s="168">
        <v>118</v>
      </c>
      <c r="B131" s="78"/>
      <c r="C131" s="138" t="s">
        <v>72</v>
      </c>
      <c r="D131" s="141" t="s">
        <v>88</v>
      </c>
      <c r="E131" s="43" t="s">
        <v>74</v>
      </c>
      <c r="F131" s="43" t="s">
        <v>80</v>
      </c>
      <c r="G131" s="43" t="s">
        <v>76</v>
      </c>
      <c r="H131" s="82"/>
      <c r="I131" s="182" t="s">
        <v>72</v>
      </c>
      <c r="J131" s="183">
        <f t="shared" ref="J131" si="40">SUM(O131:AC131)</f>
        <v>30000</v>
      </c>
      <c r="K131" s="82"/>
      <c r="L131" s="84">
        <v>45658</v>
      </c>
      <c r="M131" s="84">
        <v>49309</v>
      </c>
      <c r="N131" s="139" t="s">
        <v>27</v>
      </c>
      <c r="O131" s="1"/>
      <c r="P131" s="2"/>
      <c r="Q131" s="2"/>
      <c r="R131" s="2"/>
      <c r="S131" s="2"/>
      <c r="T131" s="3">
        <v>3000</v>
      </c>
      <c r="U131" s="3">
        <v>3000</v>
      </c>
      <c r="V131" s="3">
        <v>3000</v>
      </c>
      <c r="W131" s="3">
        <v>3000</v>
      </c>
      <c r="X131" s="3">
        <v>3000</v>
      </c>
      <c r="Y131" s="3">
        <v>3000</v>
      </c>
      <c r="Z131" s="3">
        <v>3000</v>
      </c>
      <c r="AA131" s="3">
        <v>3000</v>
      </c>
      <c r="AB131" s="3">
        <v>3000</v>
      </c>
      <c r="AC131" s="4">
        <v>3000</v>
      </c>
    </row>
    <row r="132" spans="1:29" s="140" customFormat="1" ht="90" x14ac:dyDescent="0.25">
      <c r="A132" s="168">
        <v>126</v>
      </c>
      <c r="B132" s="78"/>
      <c r="C132" s="138" t="s">
        <v>127</v>
      </c>
      <c r="D132" s="83" t="s">
        <v>136</v>
      </c>
      <c r="E132" s="43" t="s">
        <v>74</v>
      </c>
      <c r="F132" s="43" t="s">
        <v>80</v>
      </c>
      <c r="G132" s="43" t="s">
        <v>76</v>
      </c>
      <c r="H132" s="82"/>
      <c r="I132" s="182" t="s">
        <v>72</v>
      </c>
      <c r="J132" s="183">
        <f t="shared" ref="J132:J133" si="41">SUM(O132:AC132)</f>
        <v>39270</v>
      </c>
      <c r="K132" s="82"/>
      <c r="L132" s="84">
        <v>46478</v>
      </c>
      <c r="M132" s="84">
        <v>46507</v>
      </c>
      <c r="N132" s="139" t="s">
        <v>27</v>
      </c>
      <c r="O132" s="44"/>
      <c r="P132" s="34"/>
      <c r="Q132" s="34"/>
      <c r="R132" s="34"/>
      <c r="S132" s="34"/>
      <c r="T132" s="45"/>
      <c r="U132" s="45"/>
      <c r="V132" s="45">
        <v>39270</v>
      </c>
      <c r="W132" s="45"/>
      <c r="X132" s="45"/>
      <c r="Y132" s="45"/>
      <c r="Z132" s="45"/>
      <c r="AA132" s="45"/>
      <c r="AB132" s="45"/>
      <c r="AC132" s="46"/>
    </row>
    <row r="133" spans="1:29" s="140" customFormat="1" ht="90" x14ac:dyDescent="0.25">
      <c r="A133" s="168">
        <v>139</v>
      </c>
      <c r="B133" s="78"/>
      <c r="C133" s="221" t="s">
        <v>140</v>
      </c>
      <c r="D133" s="83" t="s">
        <v>141</v>
      </c>
      <c r="E133" s="43" t="s">
        <v>74</v>
      </c>
      <c r="F133" s="43" t="s">
        <v>80</v>
      </c>
      <c r="G133" s="43" t="s">
        <v>76</v>
      </c>
      <c r="H133" s="82"/>
      <c r="I133" s="182" t="s">
        <v>72</v>
      </c>
      <c r="J133" s="183">
        <f t="shared" si="41"/>
        <v>23375</v>
      </c>
      <c r="K133" s="82"/>
      <c r="L133" s="84">
        <v>47209</v>
      </c>
      <c r="M133" s="84">
        <v>47238</v>
      </c>
      <c r="N133" s="139" t="s">
        <v>27</v>
      </c>
      <c r="O133" s="44"/>
      <c r="P133" s="34"/>
      <c r="Q133" s="34"/>
      <c r="R133" s="34"/>
      <c r="S133" s="34"/>
      <c r="T133" s="45"/>
      <c r="U133" s="45"/>
      <c r="V133" s="45"/>
      <c r="W133" s="45"/>
      <c r="X133" s="45">
        <v>23375</v>
      </c>
      <c r="Y133" s="45"/>
      <c r="Z133" s="45"/>
      <c r="AA133" s="45"/>
      <c r="AB133" s="45"/>
      <c r="AC133" s="46"/>
    </row>
    <row r="134" spans="1:29" s="114" customFormat="1" x14ac:dyDescent="0.25">
      <c r="A134" s="163"/>
      <c r="B134" s="59"/>
      <c r="C134" s="60"/>
      <c r="D134" s="60"/>
      <c r="E134" s="60"/>
      <c r="F134" s="60"/>
      <c r="G134" s="60"/>
      <c r="H134" s="112"/>
      <c r="I134" s="182"/>
      <c r="J134" s="182"/>
      <c r="K134" s="65"/>
      <c r="L134" s="113"/>
      <c r="M134" s="66"/>
      <c r="N134" s="65"/>
      <c r="O134" s="1"/>
      <c r="P134" s="2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x14ac:dyDescent="0.25">
      <c r="A135" s="167"/>
      <c r="B135" s="75" t="s">
        <v>2</v>
      </c>
      <c r="C135" s="71"/>
      <c r="D135" s="71"/>
      <c r="E135" s="71"/>
      <c r="F135" s="71"/>
      <c r="G135" s="71"/>
      <c r="H135" s="76"/>
      <c r="I135" s="181"/>
      <c r="J135" s="181"/>
      <c r="K135" s="76"/>
      <c r="L135" s="73"/>
      <c r="M135" s="73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93"/>
    </row>
    <row r="136" spans="1:29" x14ac:dyDescent="0.25">
      <c r="A136" s="163"/>
      <c r="B136" s="59"/>
      <c r="C136" s="115"/>
      <c r="D136" s="60"/>
      <c r="E136" s="19"/>
      <c r="F136" s="19"/>
      <c r="G136" s="19"/>
      <c r="H136" s="65"/>
      <c r="I136" s="182"/>
      <c r="J136" s="183"/>
      <c r="K136" s="65"/>
      <c r="L136" s="66"/>
      <c r="M136" s="66"/>
      <c r="N136" s="67"/>
      <c r="O136" s="1"/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x14ac:dyDescent="0.25">
      <c r="A137" s="167"/>
      <c r="B137" s="75" t="s">
        <v>3</v>
      </c>
      <c r="C137" s="71"/>
      <c r="D137" s="71"/>
      <c r="E137" s="71"/>
      <c r="F137" s="71"/>
      <c r="G137" s="71"/>
      <c r="H137" s="76"/>
      <c r="I137" s="181"/>
      <c r="J137" s="194"/>
      <c r="K137" s="76"/>
      <c r="L137" s="73"/>
      <c r="M137" s="73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93"/>
    </row>
    <row r="138" spans="1:29" x14ac:dyDescent="0.25">
      <c r="A138" s="163"/>
      <c r="B138" s="59"/>
      <c r="C138" s="115"/>
      <c r="D138" s="60"/>
      <c r="E138" s="19"/>
      <c r="F138" s="19"/>
      <c r="G138" s="19"/>
      <c r="H138" s="65"/>
      <c r="I138" s="182"/>
      <c r="J138" s="183"/>
      <c r="K138" s="65"/>
      <c r="L138" s="66"/>
      <c r="M138" s="66"/>
      <c r="N138" s="67"/>
      <c r="O138" s="1"/>
      <c r="P138" s="2"/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x14ac:dyDescent="0.25">
      <c r="A139" s="167"/>
      <c r="B139" s="76" t="s">
        <v>47</v>
      </c>
      <c r="C139" s="71"/>
      <c r="D139" s="71"/>
      <c r="E139" s="71"/>
      <c r="F139" s="71"/>
      <c r="G139" s="71"/>
      <c r="H139" s="76"/>
      <c r="I139" s="181"/>
      <c r="J139" s="181"/>
      <c r="K139" s="76"/>
      <c r="L139" s="73"/>
      <c r="M139" s="73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93"/>
    </row>
    <row r="140" spans="1:29" s="114" customFormat="1" x14ac:dyDescent="0.25">
      <c r="A140" s="174"/>
      <c r="B140" s="116" t="s">
        <v>1</v>
      </c>
      <c r="C140" s="117"/>
      <c r="D140" s="117"/>
      <c r="E140" s="117"/>
      <c r="F140" s="117"/>
      <c r="G140" s="117"/>
      <c r="H140" s="118"/>
      <c r="I140" s="189"/>
      <c r="J140" s="189"/>
      <c r="K140" s="118"/>
      <c r="L140" s="119"/>
      <c r="M140" s="119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21"/>
    </row>
    <row r="141" spans="1:29" s="86" customFormat="1" ht="135" x14ac:dyDescent="0.25">
      <c r="A141" s="168">
        <v>130</v>
      </c>
      <c r="B141" s="78"/>
      <c r="C141" s="79" t="s">
        <v>111</v>
      </c>
      <c r="D141" s="96" t="s">
        <v>260</v>
      </c>
      <c r="E141" s="19" t="s">
        <v>100</v>
      </c>
      <c r="F141" s="80" t="s">
        <v>101</v>
      </c>
      <c r="G141" s="81" t="s">
        <v>102</v>
      </c>
      <c r="H141" s="82"/>
      <c r="I141" s="182" t="s">
        <v>72</v>
      </c>
      <c r="J141" s="183">
        <f t="shared" ref="J141" si="42">SUM(O141:AC141)</f>
        <v>50000</v>
      </c>
      <c r="K141" s="82"/>
      <c r="L141" s="84">
        <v>46753</v>
      </c>
      <c r="M141" s="84">
        <v>47118</v>
      </c>
      <c r="N141" s="85" t="s">
        <v>27</v>
      </c>
      <c r="O141" s="1"/>
      <c r="P141" s="2"/>
      <c r="Q141" s="2"/>
      <c r="R141" s="2"/>
      <c r="S141" s="2"/>
      <c r="T141" s="3"/>
      <c r="U141" s="3"/>
      <c r="V141" s="3"/>
      <c r="W141" s="3">
        <v>50000</v>
      </c>
      <c r="X141" s="3"/>
      <c r="Y141" s="3"/>
      <c r="Z141" s="3"/>
      <c r="AA141" s="3"/>
      <c r="AB141" s="3"/>
      <c r="AC141" s="4"/>
    </row>
    <row r="142" spans="1:29" x14ac:dyDescent="0.25">
      <c r="A142" s="163"/>
      <c r="B142" s="59"/>
      <c r="C142" s="60"/>
      <c r="D142" s="60"/>
      <c r="E142" s="60"/>
      <c r="F142" s="60"/>
      <c r="G142" s="60"/>
      <c r="H142" s="65"/>
      <c r="I142" s="182"/>
      <c r="J142" s="182"/>
      <c r="K142" s="65"/>
      <c r="L142" s="66"/>
      <c r="M142" s="66"/>
      <c r="N142" s="107"/>
      <c r="O142" s="1"/>
      <c r="P142" s="2"/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114" customFormat="1" x14ac:dyDescent="0.25">
      <c r="A143" s="174"/>
      <c r="B143" s="116" t="s">
        <v>2</v>
      </c>
      <c r="C143" s="117"/>
      <c r="D143" s="117"/>
      <c r="E143" s="117"/>
      <c r="F143" s="117"/>
      <c r="G143" s="117"/>
      <c r="H143" s="118"/>
      <c r="I143" s="189"/>
      <c r="J143" s="189"/>
      <c r="K143" s="118"/>
      <c r="L143" s="119"/>
      <c r="M143" s="119"/>
      <c r="N143" s="122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21"/>
    </row>
    <row r="144" spans="1:29" s="86" customFormat="1" ht="105" x14ac:dyDescent="0.25">
      <c r="A144" s="168">
        <v>83</v>
      </c>
      <c r="B144" s="78"/>
      <c r="C144" s="79" t="s">
        <v>111</v>
      </c>
      <c r="D144" s="96" t="s">
        <v>258</v>
      </c>
      <c r="E144" s="19" t="s">
        <v>93</v>
      </c>
      <c r="F144" s="80" t="s">
        <v>94</v>
      </c>
      <c r="G144" s="81" t="s">
        <v>95</v>
      </c>
      <c r="H144" s="82"/>
      <c r="I144" s="182" t="s">
        <v>72</v>
      </c>
      <c r="J144" s="183">
        <f>SUM(O144:AC144)</f>
        <v>30000</v>
      </c>
      <c r="K144" s="82"/>
      <c r="L144" s="84">
        <v>44287</v>
      </c>
      <c r="M144" s="84">
        <v>44561</v>
      </c>
      <c r="N144" s="85" t="s">
        <v>26</v>
      </c>
      <c r="O144" s="1"/>
      <c r="P144" s="2">
        <v>30000</v>
      </c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6" customFormat="1" ht="105" x14ac:dyDescent="0.25">
      <c r="A145" s="168">
        <v>84</v>
      </c>
      <c r="B145" s="78"/>
      <c r="C145" s="79" t="s">
        <v>92</v>
      </c>
      <c r="D145" s="96" t="s">
        <v>258</v>
      </c>
      <c r="E145" s="19" t="s">
        <v>93</v>
      </c>
      <c r="F145" s="80" t="s">
        <v>94</v>
      </c>
      <c r="G145" s="81" t="s">
        <v>95</v>
      </c>
      <c r="H145" s="82"/>
      <c r="I145" s="182" t="s">
        <v>72</v>
      </c>
      <c r="J145" s="183">
        <f t="shared" ref="J145" si="43">SUM(O145:AC145)</f>
        <v>15000</v>
      </c>
      <c r="K145" s="82"/>
      <c r="L145" s="84">
        <v>44287</v>
      </c>
      <c r="M145" s="84">
        <v>44561</v>
      </c>
      <c r="N145" s="85" t="s">
        <v>26</v>
      </c>
      <c r="O145" s="1"/>
      <c r="P145" s="2">
        <v>15000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x14ac:dyDescent="0.25">
      <c r="A146" s="163"/>
      <c r="B146" s="59"/>
      <c r="C146" s="60"/>
      <c r="D146" s="60"/>
      <c r="E146" s="60"/>
      <c r="F146" s="60"/>
      <c r="G146" s="60"/>
      <c r="H146" s="65"/>
      <c r="I146" s="182"/>
      <c r="J146" s="182"/>
      <c r="K146" s="65"/>
      <c r="L146" s="66"/>
      <c r="M146" s="66"/>
      <c r="N146" s="107"/>
      <c r="O146" s="1"/>
      <c r="P146" s="2"/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114" customFormat="1" x14ac:dyDescent="0.25">
      <c r="A147" s="174"/>
      <c r="B147" s="116" t="s">
        <v>3</v>
      </c>
      <c r="C147" s="117"/>
      <c r="D147" s="117"/>
      <c r="E147" s="117"/>
      <c r="F147" s="117"/>
      <c r="G147" s="117"/>
      <c r="H147" s="118"/>
      <c r="I147" s="189"/>
      <c r="J147" s="189"/>
      <c r="K147" s="118"/>
      <c r="L147" s="119"/>
      <c r="M147" s="119"/>
      <c r="N147" s="122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21"/>
    </row>
    <row r="148" spans="1:29" s="86" customFormat="1" ht="120" x14ac:dyDescent="0.25">
      <c r="A148" s="168">
        <v>20</v>
      </c>
      <c r="B148" s="78"/>
      <c r="C148" s="81" t="s">
        <v>250</v>
      </c>
      <c r="D148" s="96" t="s">
        <v>232</v>
      </c>
      <c r="E148" s="19" t="s">
        <v>108</v>
      </c>
      <c r="F148" s="19" t="s">
        <v>291</v>
      </c>
      <c r="G148" s="19" t="s">
        <v>292</v>
      </c>
      <c r="H148" s="82"/>
      <c r="I148" s="182" t="s">
        <v>72</v>
      </c>
      <c r="J148" s="183">
        <f t="shared" ref="J148" si="44">SUM(O148:AC148)</f>
        <v>550</v>
      </c>
      <c r="K148" s="82"/>
      <c r="L148" s="84">
        <v>43922</v>
      </c>
      <c r="M148" s="84">
        <v>44196</v>
      </c>
      <c r="N148" s="85" t="s">
        <v>25</v>
      </c>
      <c r="O148" s="1">
        <v>550</v>
      </c>
      <c r="P148" s="2"/>
      <c r="Q148" s="2"/>
      <c r="R148" s="2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6" customFormat="1" ht="120" x14ac:dyDescent="0.25">
      <c r="A149" s="168">
        <v>21</v>
      </c>
      <c r="B149" s="78"/>
      <c r="C149" s="81" t="s">
        <v>242</v>
      </c>
      <c r="D149" s="96" t="s">
        <v>232</v>
      </c>
      <c r="E149" s="19" t="s">
        <v>108</v>
      </c>
      <c r="F149" s="19" t="s">
        <v>291</v>
      </c>
      <c r="G149" s="19" t="s">
        <v>292</v>
      </c>
      <c r="H149" s="82"/>
      <c r="I149" s="182" t="s">
        <v>72</v>
      </c>
      <c r="J149" s="183">
        <f t="shared" ref="J149" si="45">SUM(O149:AC149)</f>
        <v>550</v>
      </c>
      <c r="K149" s="82"/>
      <c r="L149" s="84">
        <v>43922</v>
      </c>
      <c r="M149" s="84">
        <v>44196</v>
      </c>
      <c r="N149" s="85" t="s">
        <v>25</v>
      </c>
      <c r="O149" s="1">
        <v>550</v>
      </c>
      <c r="P149" s="2"/>
      <c r="Q149" s="2"/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x14ac:dyDescent="0.25">
      <c r="A150" s="163"/>
      <c r="B150" s="59"/>
      <c r="C150" s="60"/>
      <c r="D150" s="60"/>
      <c r="E150" s="60"/>
      <c r="F150" s="60"/>
      <c r="G150" s="60"/>
      <c r="H150" s="65"/>
      <c r="I150" s="182"/>
      <c r="J150" s="182"/>
      <c r="K150" s="65"/>
      <c r="L150" s="66"/>
      <c r="M150" s="66"/>
      <c r="N150" s="107"/>
      <c r="O150" s="1"/>
      <c r="P150" s="2"/>
      <c r="Q150" s="2"/>
      <c r="R150" s="2"/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x14ac:dyDescent="0.25">
      <c r="A151" s="167"/>
      <c r="B151" s="76" t="s">
        <v>48</v>
      </c>
      <c r="C151" s="71"/>
      <c r="D151" s="71"/>
      <c r="E151" s="71"/>
      <c r="F151" s="71"/>
      <c r="G151" s="71"/>
      <c r="H151" s="76"/>
      <c r="I151" s="181"/>
      <c r="J151" s="181"/>
      <c r="K151" s="76"/>
      <c r="L151" s="73"/>
      <c r="M151" s="73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93"/>
    </row>
    <row r="152" spans="1:29" s="114" customFormat="1" x14ac:dyDescent="0.25">
      <c r="A152" s="174"/>
      <c r="B152" s="116" t="s">
        <v>1</v>
      </c>
      <c r="C152" s="117"/>
      <c r="D152" s="117"/>
      <c r="E152" s="117"/>
      <c r="F152" s="117"/>
      <c r="G152" s="117"/>
      <c r="H152" s="118"/>
      <c r="I152" s="189"/>
      <c r="J152" s="189"/>
      <c r="K152" s="118"/>
      <c r="L152" s="119"/>
      <c r="M152" s="119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21"/>
    </row>
    <row r="153" spans="1:29" s="86" customFormat="1" ht="135" x14ac:dyDescent="0.25">
      <c r="A153" s="168">
        <v>85</v>
      </c>
      <c r="B153" s="78"/>
      <c r="C153" s="79" t="s">
        <v>98</v>
      </c>
      <c r="D153" s="96" t="s">
        <v>99</v>
      </c>
      <c r="E153" s="19" t="s">
        <v>100</v>
      </c>
      <c r="F153" s="19" t="s">
        <v>101</v>
      </c>
      <c r="G153" s="19" t="s">
        <v>102</v>
      </c>
      <c r="H153" s="82"/>
      <c r="I153" s="182" t="s">
        <v>72</v>
      </c>
      <c r="J153" s="183">
        <f t="shared" ref="J153" si="46">SUM(O153:AC153)</f>
        <v>6545</v>
      </c>
      <c r="K153" s="82"/>
      <c r="L153" s="84">
        <v>44287</v>
      </c>
      <c r="M153" s="84">
        <v>44561</v>
      </c>
      <c r="N153" s="85" t="s">
        <v>26</v>
      </c>
      <c r="O153" s="1"/>
      <c r="P153" s="2">
        <v>6545</v>
      </c>
      <c r="Q153" s="2"/>
      <c r="R153" s="2"/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x14ac:dyDescent="0.25">
      <c r="A154" s="163"/>
      <c r="B154" s="59"/>
      <c r="C154" s="60"/>
      <c r="D154" s="60"/>
      <c r="E154" s="60"/>
      <c r="F154" s="60"/>
      <c r="G154" s="60"/>
      <c r="H154" s="65"/>
      <c r="I154" s="182"/>
      <c r="J154" s="182"/>
      <c r="K154" s="65"/>
      <c r="L154" s="66"/>
      <c r="M154" s="66"/>
      <c r="N154" s="107"/>
      <c r="O154" s="1"/>
      <c r="P154" s="2"/>
      <c r="Q154" s="2"/>
      <c r="R154" s="2"/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114" customFormat="1" x14ac:dyDescent="0.25">
      <c r="A155" s="174"/>
      <c r="B155" s="116" t="s">
        <v>2</v>
      </c>
      <c r="C155" s="117"/>
      <c r="D155" s="117"/>
      <c r="E155" s="117"/>
      <c r="F155" s="117"/>
      <c r="G155" s="117"/>
      <c r="H155" s="118"/>
      <c r="I155" s="189"/>
      <c r="J155" s="189"/>
      <c r="K155" s="118"/>
      <c r="L155" s="119"/>
      <c r="M155" s="119"/>
      <c r="N155" s="122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21"/>
    </row>
    <row r="156" spans="1:29" s="86" customFormat="1" ht="120" x14ac:dyDescent="0.25">
      <c r="A156" s="168">
        <v>96</v>
      </c>
      <c r="B156" s="78"/>
      <c r="C156" s="79" t="s">
        <v>127</v>
      </c>
      <c r="D156" s="81" t="s">
        <v>128</v>
      </c>
      <c r="E156" s="19" t="s">
        <v>113</v>
      </c>
      <c r="F156" s="80" t="s">
        <v>114</v>
      </c>
      <c r="G156" s="81" t="s">
        <v>115</v>
      </c>
      <c r="H156" s="82"/>
      <c r="I156" s="182" t="s">
        <v>72</v>
      </c>
      <c r="J156" s="183">
        <f t="shared" ref="J156" si="47">SUM(O156:AC156)</f>
        <v>25000</v>
      </c>
      <c r="K156" s="82"/>
      <c r="L156" s="84">
        <v>44927</v>
      </c>
      <c r="M156" s="84">
        <v>45291</v>
      </c>
      <c r="N156" s="85" t="s">
        <v>26</v>
      </c>
      <c r="O156" s="1"/>
      <c r="P156" s="2"/>
      <c r="Q156" s="2"/>
      <c r="R156" s="2">
        <v>25000</v>
      </c>
      <c r="S156" s="2"/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x14ac:dyDescent="0.25">
      <c r="A157" s="163"/>
      <c r="B157" s="59"/>
      <c r="C157" s="60"/>
      <c r="D157" s="60"/>
      <c r="E157" s="60"/>
      <c r="F157" s="60"/>
      <c r="G157" s="60"/>
      <c r="H157" s="65"/>
      <c r="I157" s="182"/>
      <c r="J157" s="182"/>
      <c r="K157" s="65"/>
      <c r="L157" s="66"/>
      <c r="M157" s="66"/>
      <c r="N157" s="107"/>
      <c r="O157" s="1"/>
      <c r="P157" s="2"/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114" customFormat="1" x14ac:dyDescent="0.25">
      <c r="A158" s="174"/>
      <c r="B158" s="116" t="s">
        <v>3</v>
      </c>
      <c r="C158" s="117"/>
      <c r="D158" s="117"/>
      <c r="E158" s="117"/>
      <c r="F158" s="117"/>
      <c r="G158" s="117"/>
      <c r="H158" s="118"/>
      <c r="I158" s="189"/>
      <c r="J158" s="189"/>
      <c r="K158" s="118"/>
      <c r="L158" s="119"/>
      <c r="M158" s="119"/>
      <c r="N158" s="122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21"/>
    </row>
    <row r="159" spans="1:29" s="86" customFormat="1" ht="120" x14ac:dyDescent="0.25">
      <c r="A159" s="168">
        <v>14</v>
      </c>
      <c r="B159" s="78"/>
      <c r="C159" s="81" t="s">
        <v>116</v>
      </c>
      <c r="D159" s="96" t="s">
        <v>117</v>
      </c>
      <c r="E159" s="19" t="s">
        <v>108</v>
      </c>
      <c r="F159" s="19" t="s">
        <v>90</v>
      </c>
      <c r="G159" s="19" t="s">
        <v>91</v>
      </c>
      <c r="H159" s="82"/>
      <c r="I159" s="182" t="s">
        <v>72</v>
      </c>
      <c r="J159" s="183">
        <f t="shared" ref="J159" si="48">SUM(O159:AC159)</f>
        <v>3000</v>
      </c>
      <c r="K159" s="82"/>
      <c r="L159" s="84">
        <v>43922</v>
      </c>
      <c r="M159" s="84">
        <v>44196</v>
      </c>
      <c r="N159" s="85" t="s">
        <v>25</v>
      </c>
      <c r="O159" s="1">
        <v>3000</v>
      </c>
      <c r="P159" s="2"/>
      <c r="Q159" s="2"/>
      <c r="R159" s="2"/>
      <c r="S159" s="2"/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86" customFormat="1" ht="120" x14ac:dyDescent="0.25">
      <c r="A160" s="168">
        <v>15</v>
      </c>
      <c r="B160" s="78"/>
      <c r="C160" s="81" t="s">
        <v>246</v>
      </c>
      <c r="D160" s="96" t="s">
        <v>247</v>
      </c>
      <c r="E160" s="19" t="s">
        <v>108</v>
      </c>
      <c r="F160" s="19" t="s">
        <v>90</v>
      </c>
      <c r="G160" s="19" t="s">
        <v>91</v>
      </c>
      <c r="H160" s="82"/>
      <c r="I160" s="182" t="s">
        <v>72</v>
      </c>
      <c r="J160" s="183">
        <f t="shared" ref="J160" si="49">SUM(O160:AC160)</f>
        <v>440</v>
      </c>
      <c r="K160" s="82"/>
      <c r="L160" s="84">
        <v>43922</v>
      </c>
      <c r="M160" s="84">
        <v>44196</v>
      </c>
      <c r="N160" s="85" t="s">
        <v>25</v>
      </c>
      <c r="O160" s="1">
        <v>440</v>
      </c>
      <c r="P160" s="2"/>
      <c r="Q160" s="2"/>
      <c r="R160" s="2"/>
      <c r="S160" s="2"/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86" customFormat="1" ht="120" x14ac:dyDescent="0.25">
      <c r="A161" s="168">
        <v>16</v>
      </c>
      <c r="B161" s="78"/>
      <c r="C161" s="81" t="s">
        <v>239</v>
      </c>
      <c r="D161" s="96" t="s">
        <v>232</v>
      </c>
      <c r="E161" s="19" t="s">
        <v>108</v>
      </c>
      <c r="F161" s="19" t="s">
        <v>291</v>
      </c>
      <c r="G161" s="19" t="s">
        <v>292</v>
      </c>
      <c r="H161" s="82"/>
      <c r="I161" s="182" t="s">
        <v>72</v>
      </c>
      <c r="J161" s="183">
        <f t="shared" ref="J161" si="50">SUM(O161:AC161)</f>
        <v>550</v>
      </c>
      <c r="K161" s="82"/>
      <c r="L161" s="84">
        <v>43922</v>
      </c>
      <c r="M161" s="84">
        <v>44196</v>
      </c>
      <c r="N161" s="85" t="s">
        <v>25</v>
      </c>
      <c r="O161" s="1">
        <v>550</v>
      </c>
      <c r="P161" s="2"/>
      <c r="Q161" s="2"/>
      <c r="R161" s="2"/>
      <c r="S161" s="2"/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86" customFormat="1" ht="120" x14ac:dyDescent="0.25">
      <c r="A162" s="168">
        <v>17</v>
      </c>
      <c r="B162" s="78"/>
      <c r="C162" s="81" t="s">
        <v>240</v>
      </c>
      <c r="D162" s="96" t="s">
        <v>232</v>
      </c>
      <c r="E162" s="19" t="s">
        <v>108</v>
      </c>
      <c r="F162" s="19" t="s">
        <v>291</v>
      </c>
      <c r="G162" s="19" t="s">
        <v>292</v>
      </c>
      <c r="H162" s="82"/>
      <c r="I162" s="182" t="s">
        <v>72</v>
      </c>
      <c r="J162" s="183">
        <f t="shared" ref="J162" si="51">SUM(O162:AC162)</f>
        <v>550</v>
      </c>
      <c r="K162" s="82"/>
      <c r="L162" s="84">
        <v>43922</v>
      </c>
      <c r="M162" s="84">
        <v>44196</v>
      </c>
      <c r="N162" s="85" t="s">
        <v>25</v>
      </c>
      <c r="O162" s="1">
        <v>550</v>
      </c>
      <c r="P162" s="2"/>
      <c r="Q162" s="2"/>
      <c r="R162" s="2"/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86" customFormat="1" ht="120" x14ac:dyDescent="0.25">
      <c r="A163" s="168">
        <v>18</v>
      </c>
      <c r="B163" s="78"/>
      <c r="C163" s="81" t="s">
        <v>241</v>
      </c>
      <c r="D163" s="96" t="s">
        <v>232</v>
      </c>
      <c r="E163" s="19" t="s">
        <v>108</v>
      </c>
      <c r="F163" s="19" t="s">
        <v>291</v>
      </c>
      <c r="G163" s="19" t="s">
        <v>292</v>
      </c>
      <c r="H163" s="82"/>
      <c r="I163" s="182" t="s">
        <v>72</v>
      </c>
      <c r="J163" s="183">
        <f t="shared" ref="J163" si="52">SUM(O163:AC163)</f>
        <v>550</v>
      </c>
      <c r="K163" s="82"/>
      <c r="L163" s="84">
        <v>43922</v>
      </c>
      <c r="M163" s="84">
        <v>44196</v>
      </c>
      <c r="N163" s="85" t="s">
        <v>25</v>
      </c>
      <c r="O163" s="1">
        <v>550</v>
      </c>
      <c r="P163" s="2"/>
      <c r="Q163" s="2"/>
      <c r="R163" s="2"/>
      <c r="S163" s="2"/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ht="15.75" thickBot="1" x14ac:dyDescent="0.3">
      <c r="A164" s="163"/>
      <c r="B164" s="152"/>
      <c r="C164" s="60"/>
      <c r="D164" s="60"/>
      <c r="E164" s="60"/>
      <c r="F164" s="60"/>
      <c r="G164" s="60"/>
      <c r="H164" s="65"/>
      <c r="I164" s="182"/>
      <c r="J164" s="182"/>
      <c r="K164" s="65"/>
      <c r="L164" s="66"/>
      <c r="M164" s="66"/>
      <c r="N164" s="107"/>
      <c r="O164" s="1"/>
      <c r="P164" s="2"/>
      <c r="Q164" s="2"/>
      <c r="R164" s="2"/>
      <c r="S164" s="2"/>
      <c r="T164" s="3"/>
      <c r="U164" s="3"/>
      <c r="V164" s="3"/>
      <c r="W164" s="3"/>
      <c r="X164" s="3"/>
      <c r="Y164" s="3"/>
      <c r="Z164" s="3"/>
      <c r="AA164" s="3"/>
      <c r="AB164" s="3"/>
      <c r="AC164" s="20"/>
    </row>
    <row r="165" spans="1:29" s="155" customFormat="1" ht="15.75" thickBot="1" x14ac:dyDescent="0.3">
      <c r="A165" s="153"/>
      <c r="B165" s="100" t="s">
        <v>0</v>
      </c>
      <c r="C165" s="100"/>
      <c r="D165" s="100"/>
      <c r="E165" s="100"/>
      <c r="F165" s="100"/>
      <c r="G165" s="100"/>
      <c r="H165" s="100"/>
      <c r="I165" s="186"/>
      <c r="J165" s="186">
        <f>SUM(J98:J164)</f>
        <v>6018765</v>
      </c>
      <c r="K165" s="195">
        <f>SUM(C169:C171)</f>
        <v>212389</v>
      </c>
      <c r="L165" s="100"/>
      <c r="M165" s="100"/>
      <c r="N165" s="154"/>
      <c r="O165" s="13">
        <f t="shared" ref="O165:AC165" si="53">SUM(O12:O164)</f>
        <v>212389</v>
      </c>
      <c r="P165" s="14">
        <f t="shared" si="53"/>
        <v>641623.35</v>
      </c>
      <c r="Q165" s="14">
        <f t="shared" si="53"/>
        <v>378400.35</v>
      </c>
      <c r="R165" s="14">
        <f t="shared" si="53"/>
        <v>478826.35</v>
      </c>
      <c r="S165" s="14">
        <f t="shared" si="53"/>
        <v>440001.35</v>
      </c>
      <c r="T165" s="15">
        <f t="shared" si="53"/>
        <v>483326.35</v>
      </c>
      <c r="U165" s="15">
        <f t="shared" si="53"/>
        <v>486131.35</v>
      </c>
      <c r="V165" s="15">
        <f t="shared" si="53"/>
        <v>475401.35</v>
      </c>
      <c r="W165" s="15">
        <f t="shared" si="53"/>
        <v>494001.35</v>
      </c>
      <c r="X165" s="15">
        <f t="shared" si="53"/>
        <v>453896.35</v>
      </c>
      <c r="Y165" s="15">
        <f t="shared" si="53"/>
        <v>456701.35</v>
      </c>
      <c r="Z165" s="15">
        <f t="shared" si="53"/>
        <v>436131.35</v>
      </c>
      <c r="AA165" s="15">
        <f t="shared" si="53"/>
        <v>436131.35</v>
      </c>
      <c r="AB165" s="15">
        <f t="shared" si="53"/>
        <v>442131.35</v>
      </c>
      <c r="AC165" s="16">
        <f t="shared" si="53"/>
        <v>436131.35</v>
      </c>
    </row>
    <row r="166" spans="1:29" ht="15.75" x14ac:dyDescent="0.25">
      <c r="A166" s="103"/>
      <c r="B166" s="104"/>
      <c r="C166" s="104"/>
      <c r="D166" s="104"/>
      <c r="E166" s="104"/>
      <c r="F166" s="104"/>
      <c r="G166" s="104"/>
      <c r="H166" s="104"/>
      <c r="I166" s="105"/>
      <c r="K166" s="156" t="s">
        <v>225</v>
      </c>
    </row>
    <row r="167" spans="1:29" s="57" customFormat="1" ht="15.75" x14ac:dyDescent="0.25">
      <c r="K167" s="158"/>
    </row>
    <row r="168" spans="1:29" s="57" customFormat="1" ht="60" x14ac:dyDescent="0.25">
      <c r="A168" s="5"/>
      <c r="B168" s="6" t="s">
        <v>267</v>
      </c>
      <c r="C168" s="6" t="s">
        <v>34</v>
      </c>
      <c r="D168" s="6" t="s">
        <v>268</v>
      </c>
      <c r="K168" s="158"/>
    </row>
    <row r="169" spans="1:29" s="57" customFormat="1" ht="15.75" x14ac:dyDescent="0.25">
      <c r="A169" s="212" t="s">
        <v>35</v>
      </c>
      <c r="B169" s="295">
        <f>SUM(O165)</f>
        <v>212389</v>
      </c>
      <c r="C169" s="247">
        <v>113331</v>
      </c>
      <c r="D169" s="228" t="s">
        <v>226</v>
      </c>
      <c r="K169" s="158"/>
    </row>
    <row r="170" spans="1:29" s="57" customFormat="1" ht="15.75" x14ac:dyDescent="0.25">
      <c r="A170" s="212" t="s">
        <v>35</v>
      </c>
      <c r="B170" s="297"/>
      <c r="C170" s="247">
        <v>41633</v>
      </c>
      <c r="D170" s="228" t="s">
        <v>229</v>
      </c>
      <c r="K170" s="158"/>
    </row>
    <row r="171" spans="1:29" s="57" customFormat="1" ht="15.75" x14ac:dyDescent="0.25">
      <c r="A171" s="212" t="s">
        <v>35</v>
      </c>
      <c r="B171" s="296"/>
      <c r="C171" s="231">
        <v>57425</v>
      </c>
      <c r="D171" s="228" t="s">
        <v>278</v>
      </c>
      <c r="K171" s="158"/>
    </row>
    <row r="172" spans="1:29" s="57" customFormat="1" ht="15.75" x14ac:dyDescent="0.25">
      <c r="A172" s="7" t="s">
        <v>36</v>
      </c>
      <c r="B172" s="227">
        <f>SUM(P165:S165)</f>
        <v>1938851.4</v>
      </c>
      <c r="C172" s="8">
        <f>C169*4</f>
        <v>453324</v>
      </c>
      <c r="D172" s="228" t="s">
        <v>227</v>
      </c>
      <c r="K172" s="158"/>
    </row>
    <row r="173" spans="1:29" s="57" customFormat="1" ht="15.75" thickBot="1" x14ac:dyDescent="0.3">
      <c r="A173" s="9" t="s">
        <v>37</v>
      </c>
      <c r="B173" s="10">
        <f>SUM(T165:AC165)</f>
        <v>4599983.5</v>
      </c>
      <c r="C173" s="10">
        <f>C169*10</f>
        <v>1133310</v>
      </c>
      <c r="D173" s="229" t="s">
        <v>228</v>
      </c>
    </row>
    <row r="174" spans="1:29" s="57" customFormat="1" x14ac:dyDescent="0.25">
      <c r="A174" s="11"/>
      <c r="B174" s="12"/>
      <c r="C174" s="12"/>
    </row>
    <row r="176" spans="1:29" x14ac:dyDescent="0.25">
      <c r="B176" s="160"/>
    </row>
    <row r="177" spans="2:2" x14ac:dyDescent="0.25">
      <c r="B177" s="161"/>
    </row>
    <row r="178" spans="2:2" x14ac:dyDescent="0.25">
      <c r="B178" s="161"/>
    </row>
    <row r="179" spans="2:2" x14ac:dyDescent="0.25">
      <c r="B179" s="161"/>
    </row>
    <row r="180" spans="2:2" x14ac:dyDescent="0.25">
      <c r="B180" s="161"/>
    </row>
    <row r="182" spans="2:2" x14ac:dyDescent="0.25">
      <c r="B182" s="162"/>
    </row>
    <row r="190" spans="2:2" x14ac:dyDescent="0.25">
      <c r="B190" s="162"/>
    </row>
    <row r="231" spans="12:12" x14ac:dyDescent="0.25">
      <c r="L231" s="55">
        <f>Zalaegerszeg!L144</f>
        <v>44287</v>
      </c>
    </row>
  </sheetData>
  <mergeCells count="63">
    <mergeCell ref="A105:A106"/>
    <mergeCell ref="A6:J6"/>
    <mergeCell ref="K6:Q6"/>
    <mergeCell ref="R10:R11"/>
    <mergeCell ref="S10:S11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Z10:Z11"/>
    <mergeCell ref="AA10:AA11"/>
    <mergeCell ref="P10:P11"/>
    <mergeCell ref="Q10:Q11"/>
    <mergeCell ref="E9:G9"/>
    <mergeCell ref="O10:O11"/>
    <mergeCell ref="V10:V11"/>
    <mergeCell ref="A4:J4"/>
    <mergeCell ref="K4:Q4"/>
    <mergeCell ref="R4:AC4"/>
    <mergeCell ref="K5:Q5"/>
    <mergeCell ref="R5:AC5"/>
    <mergeCell ref="A5:J5"/>
    <mergeCell ref="A1:AC1"/>
    <mergeCell ref="A2:AC2"/>
    <mergeCell ref="A3:J3"/>
    <mergeCell ref="K3:Q3"/>
    <mergeCell ref="R3:AC3"/>
    <mergeCell ref="A73:C73"/>
    <mergeCell ref="A96:C96"/>
    <mergeCell ref="B169:B171"/>
    <mergeCell ref="O9:AC9"/>
    <mergeCell ref="AC10:AC11"/>
    <mergeCell ref="A32:A33"/>
    <mergeCell ref="A34:A35"/>
    <mergeCell ref="A36:A37"/>
    <mergeCell ref="N10:N11"/>
    <mergeCell ref="H9:H11"/>
    <mergeCell ref="I9:I11"/>
    <mergeCell ref="K9:K11"/>
    <mergeCell ref="L9:M9"/>
    <mergeCell ref="X10:X11"/>
    <mergeCell ref="L10:L11"/>
    <mergeCell ref="T10:T11"/>
    <mergeCell ref="A52:A53"/>
    <mergeCell ref="U10:U11"/>
    <mergeCell ref="Y10:Y11"/>
    <mergeCell ref="A50:A51"/>
    <mergeCell ref="A38:A39"/>
    <mergeCell ref="A40:A41"/>
    <mergeCell ref="A48:A49"/>
    <mergeCell ref="A42:A43"/>
    <mergeCell ref="A44:A45"/>
    <mergeCell ref="A46:A47"/>
    <mergeCell ref="W10:W11"/>
    <mergeCell ref="B9:D10"/>
    <mergeCell ref="A9:A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8" activePane="bottomLeft" state="frozen"/>
      <selection activeCell="AF47" sqref="AF47"/>
      <selection pane="bottomLeft" activeCell="A44" sqref="A44"/>
    </sheetView>
  </sheetViews>
  <sheetFormatPr defaultRowHeight="15" x14ac:dyDescent="0.25"/>
  <cols>
    <col min="1" max="1" width="8.7109375" style="55" customWidth="1"/>
    <col min="2" max="2" width="42.7109375" style="55" customWidth="1"/>
    <col min="3" max="3" width="28.42578125" style="55" customWidth="1"/>
    <col min="4" max="4" width="42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6.140625" style="55" customWidth="1"/>
    <col min="10" max="10" width="14" style="55" customWidth="1"/>
    <col min="11" max="11" width="12.7109375" style="55" customWidth="1"/>
    <col min="12" max="13" width="14" style="55" bestFit="1" customWidth="1"/>
    <col min="14" max="14" width="15.7109375" style="55" customWidth="1"/>
    <col min="15" max="15" width="12.140625" style="55" bestFit="1" customWidth="1"/>
    <col min="16" max="16384" width="9.140625" style="55"/>
  </cols>
  <sheetData>
    <row r="1" spans="1:29" x14ac:dyDescent="0.25">
      <c r="A1" s="298" t="s">
        <v>223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300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180</v>
      </c>
      <c r="L3" s="253"/>
      <c r="M3" s="253"/>
      <c r="N3" s="253"/>
      <c r="O3" s="253"/>
      <c r="P3" s="253"/>
      <c r="Q3" s="253"/>
      <c r="R3" s="253" t="s">
        <v>208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56" t="s">
        <v>14</v>
      </c>
      <c r="K9" s="282" t="s">
        <v>224</v>
      </c>
      <c r="L9" s="282" t="s">
        <v>15</v>
      </c>
      <c r="M9" s="282"/>
      <c r="N9" s="56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181</v>
      </c>
      <c r="J12" s="183">
        <f t="shared" ref="J12" si="0">SUM(O12:AC12)</f>
        <v>2432.2500000000005</v>
      </c>
      <c r="K12" s="65"/>
      <c r="L12" s="201">
        <v>43831</v>
      </c>
      <c r="M12" s="201">
        <v>49309</v>
      </c>
      <c r="N12" s="67"/>
      <c r="O12" s="1">
        <f>0.15*$K$68</f>
        <v>162.15</v>
      </c>
      <c r="P12" s="2">
        <f>0.15*$K$68</f>
        <v>162.15</v>
      </c>
      <c r="Q12" s="2">
        <f t="shared" ref="Q12:S12" si="1">0.15*$K$68</f>
        <v>162.15</v>
      </c>
      <c r="R12" s="2">
        <f t="shared" si="1"/>
        <v>162.15</v>
      </c>
      <c r="S12" s="2">
        <f t="shared" si="1"/>
        <v>162.15</v>
      </c>
      <c r="T12" s="3">
        <f>0.15*$K$68</f>
        <v>162.15</v>
      </c>
      <c r="U12" s="3">
        <f t="shared" ref="U12:AC12" si="2">0.15*$K$68</f>
        <v>162.15</v>
      </c>
      <c r="V12" s="3">
        <f t="shared" si="2"/>
        <v>162.15</v>
      </c>
      <c r="W12" s="3">
        <f t="shared" si="2"/>
        <v>162.15</v>
      </c>
      <c r="X12" s="3">
        <f t="shared" si="2"/>
        <v>162.15</v>
      </c>
      <c r="Y12" s="3">
        <f t="shared" si="2"/>
        <v>162.15</v>
      </c>
      <c r="Z12" s="3">
        <f t="shared" si="2"/>
        <v>162.15</v>
      </c>
      <c r="AA12" s="3">
        <f t="shared" si="2"/>
        <v>162.15</v>
      </c>
      <c r="AB12" s="3">
        <f t="shared" si="2"/>
        <v>162.15</v>
      </c>
      <c r="AC12" s="4">
        <f t="shared" si="2"/>
        <v>162.15</v>
      </c>
    </row>
    <row r="13" spans="1:29" x14ac:dyDescent="0.25">
      <c r="A13" s="165"/>
      <c r="B13" s="68" t="s">
        <v>42</v>
      </c>
      <c r="C13" s="69"/>
      <c r="D13" s="69"/>
      <c r="E13" s="69"/>
      <c r="F13" s="69"/>
      <c r="G13" s="69"/>
      <c r="H13" s="70"/>
      <c r="I13" s="184"/>
      <c r="J13" s="181"/>
      <c r="K13" s="71"/>
      <c r="L13" s="72"/>
      <c r="M13" s="73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166"/>
    </row>
    <row r="14" spans="1:29" ht="15" customHeight="1" x14ac:dyDescent="0.25">
      <c r="A14" s="167"/>
      <c r="B14" s="75" t="s">
        <v>1</v>
      </c>
      <c r="C14" s="71"/>
      <c r="D14" s="71"/>
      <c r="E14" s="71"/>
      <c r="F14" s="71"/>
      <c r="G14" s="71"/>
      <c r="H14" s="70"/>
      <c r="I14" s="181"/>
      <c r="J14" s="181"/>
      <c r="K14" s="76"/>
      <c r="L14" s="72"/>
      <c r="M14" s="73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93"/>
    </row>
    <row r="15" spans="1:29" x14ac:dyDescent="0.25">
      <c r="A15" s="163"/>
      <c r="B15" s="59"/>
      <c r="C15" s="60"/>
      <c r="D15" s="62"/>
      <c r="E15" s="62"/>
      <c r="F15" s="87"/>
      <c r="G15" s="62"/>
      <c r="H15" s="88"/>
      <c r="I15" s="185"/>
      <c r="J15" s="183"/>
      <c r="K15" s="89"/>
      <c r="L15" s="90"/>
      <c r="M15" s="91"/>
      <c r="N15" s="85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67"/>
      <c r="B16" s="75" t="s">
        <v>2</v>
      </c>
      <c r="C16" s="71"/>
      <c r="D16" s="71"/>
      <c r="E16" s="71"/>
      <c r="F16" s="71"/>
      <c r="G16" s="71"/>
      <c r="H16" s="76"/>
      <c r="I16" s="181"/>
      <c r="J16" s="194"/>
      <c r="K16" s="76"/>
      <c r="L16" s="73"/>
      <c r="M16" s="73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93"/>
    </row>
    <row r="17" spans="1:29" s="86" customFormat="1" x14ac:dyDescent="0.25">
      <c r="A17" s="168"/>
      <c r="B17" s="78"/>
      <c r="C17" s="79"/>
      <c r="D17" s="79"/>
      <c r="E17" s="80"/>
      <c r="F17" s="146"/>
      <c r="G17" s="146"/>
      <c r="H17" s="82"/>
      <c r="I17" s="182"/>
      <c r="J17" s="183"/>
      <c r="K17" s="82"/>
      <c r="L17" s="84"/>
      <c r="M17" s="84"/>
      <c r="N17" s="85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67"/>
      <c r="B18" s="75" t="s">
        <v>3</v>
      </c>
      <c r="C18" s="71"/>
      <c r="D18" s="71"/>
      <c r="E18" s="71"/>
      <c r="F18" s="71"/>
      <c r="G18" s="71"/>
      <c r="H18" s="76"/>
      <c r="I18" s="181"/>
      <c r="J18" s="194"/>
      <c r="K18" s="76"/>
      <c r="L18" s="73"/>
      <c r="M18" s="73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93"/>
    </row>
    <row r="19" spans="1:29" ht="15.75" thickBot="1" x14ac:dyDescent="0.3">
      <c r="A19" s="163"/>
      <c r="B19" s="59"/>
      <c r="C19" s="64"/>
      <c r="D19" s="97"/>
      <c r="E19" s="64"/>
      <c r="F19" s="98"/>
      <c r="G19" s="64"/>
      <c r="H19" s="65"/>
      <c r="I19" s="182"/>
      <c r="J19" s="183"/>
      <c r="K19" s="65"/>
      <c r="L19" s="66"/>
      <c r="M19" s="66"/>
      <c r="N19" s="85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9"/>
      <c r="B20" s="100" t="s">
        <v>0</v>
      </c>
      <c r="C20" s="100"/>
      <c r="D20" s="100"/>
      <c r="E20" s="100"/>
      <c r="F20" s="100"/>
      <c r="G20" s="100"/>
      <c r="H20" s="100"/>
      <c r="I20" s="186"/>
      <c r="J20" s="186">
        <f>SUM(J12:J19)</f>
        <v>2432.2500000000005</v>
      </c>
      <c r="K20" s="100"/>
      <c r="L20" s="101"/>
      <c r="M20" s="101"/>
      <c r="N20" s="102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69"/>
      <c r="B21" s="104"/>
      <c r="C21" s="104"/>
      <c r="D21" s="104"/>
      <c r="E21" s="104"/>
      <c r="F21" s="104"/>
      <c r="G21" s="104"/>
      <c r="H21" s="104"/>
      <c r="I21" s="187"/>
      <c r="J21" s="188"/>
      <c r="K21" s="170"/>
      <c r="L21" s="171"/>
      <c r="M21" s="171"/>
      <c r="N21" s="17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2"/>
    </row>
    <row r="22" spans="1:29" x14ac:dyDescent="0.25">
      <c r="A22" s="248" t="s">
        <v>40</v>
      </c>
      <c r="B22" s="249"/>
      <c r="C22" s="249"/>
      <c r="D22" s="104"/>
      <c r="E22" s="104"/>
      <c r="F22" s="104"/>
      <c r="G22" s="104"/>
      <c r="H22" s="104"/>
      <c r="I22" s="187"/>
      <c r="J22" s="188"/>
      <c r="K22" s="170"/>
      <c r="L22" s="171"/>
      <c r="M22" s="171"/>
      <c r="N22" s="170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2"/>
    </row>
    <row r="23" spans="1:29" x14ac:dyDescent="0.25">
      <c r="A23" s="173"/>
      <c r="B23" s="107"/>
      <c r="C23" s="58" t="s">
        <v>6</v>
      </c>
      <c r="D23" s="58" t="s">
        <v>5</v>
      </c>
      <c r="E23" s="106"/>
      <c r="F23" s="106"/>
      <c r="G23" s="106"/>
      <c r="H23" s="108"/>
      <c r="I23" s="108"/>
      <c r="J23" s="108"/>
      <c r="K23" s="109"/>
      <c r="L23" s="110"/>
      <c r="M23" s="111"/>
      <c r="N23" s="107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5"/>
      <c r="B24" s="68" t="s">
        <v>41</v>
      </c>
      <c r="C24" s="69"/>
      <c r="D24" s="69"/>
      <c r="E24" s="69"/>
      <c r="F24" s="69"/>
      <c r="G24" s="69"/>
      <c r="H24" s="70"/>
      <c r="I24" s="184"/>
      <c r="J24" s="181"/>
      <c r="K24" s="71"/>
      <c r="L24" s="72"/>
      <c r="M24" s="73"/>
      <c r="N24" s="71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93"/>
    </row>
    <row r="25" spans="1:29" x14ac:dyDescent="0.25">
      <c r="A25" s="167"/>
      <c r="B25" s="75" t="s">
        <v>1</v>
      </c>
      <c r="C25" s="71"/>
      <c r="D25" s="71"/>
      <c r="E25" s="71"/>
      <c r="F25" s="71"/>
      <c r="G25" s="71"/>
      <c r="H25" s="70"/>
      <c r="I25" s="181"/>
      <c r="J25" s="181"/>
      <c r="K25" s="76"/>
      <c r="L25" s="72"/>
      <c r="M25" s="73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93"/>
    </row>
    <row r="26" spans="1:29" s="114" customFormat="1" x14ac:dyDescent="0.25">
      <c r="A26" s="163"/>
      <c r="B26" s="59"/>
      <c r="C26" s="60"/>
      <c r="D26" s="60"/>
      <c r="E26" s="60"/>
      <c r="F26" s="60"/>
      <c r="G26" s="60"/>
      <c r="H26" s="112"/>
      <c r="I26" s="182"/>
      <c r="J26" s="182"/>
      <c r="K26" s="65"/>
      <c r="L26" s="113"/>
      <c r="M26" s="66"/>
      <c r="N26" s="65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67"/>
      <c r="B27" s="75" t="s">
        <v>2</v>
      </c>
      <c r="C27" s="71"/>
      <c r="D27" s="71"/>
      <c r="E27" s="71"/>
      <c r="F27" s="71"/>
      <c r="G27" s="71"/>
      <c r="H27" s="76"/>
      <c r="I27" s="181"/>
      <c r="J27" s="181"/>
      <c r="K27" s="76"/>
      <c r="L27" s="73"/>
      <c r="M27" s="73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93"/>
    </row>
    <row r="28" spans="1:29" x14ac:dyDescent="0.25">
      <c r="A28" s="163"/>
      <c r="B28" s="59"/>
      <c r="C28" s="115"/>
      <c r="D28" s="60"/>
      <c r="E28" s="19"/>
      <c r="F28" s="19"/>
      <c r="G28" s="19"/>
      <c r="H28" s="65"/>
      <c r="I28" s="182"/>
      <c r="J28" s="183"/>
      <c r="K28" s="65"/>
      <c r="L28" s="66"/>
      <c r="M28" s="66"/>
      <c r="N28" s="67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67"/>
      <c r="B29" s="75" t="s">
        <v>3</v>
      </c>
      <c r="C29" s="71"/>
      <c r="D29" s="71"/>
      <c r="E29" s="71"/>
      <c r="F29" s="71"/>
      <c r="G29" s="71"/>
      <c r="H29" s="76"/>
      <c r="I29" s="181"/>
      <c r="J29" s="194"/>
      <c r="K29" s="76"/>
      <c r="L29" s="73"/>
      <c r="M29" s="73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93"/>
    </row>
    <row r="30" spans="1:29" x14ac:dyDescent="0.25">
      <c r="A30" s="163"/>
      <c r="B30" s="59"/>
      <c r="C30" s="115"/>
      <c r="D30" s="60"/>
      <c r="E30" s="19"/>
      <c r="F30" s="19"/>
      <c r="G30" s="19"/>
      <c r="H30" s="65"/>
      <c r="I30" s="182"/>
      <c r="J30" s="183"/>
      <c r="K30" s="65"/>
      <c r="L30" s="66"/>
      <c r="M30" s="66"/>
      <c r="N30" s="67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67"/>
      <c r="B31" s="76" t="s">
        <v>43</v>
      </c>
      <c r="C31" s="71"/>
      <c r="D31" s="71"/>
      <c r="E31" s="71"/>
      <c r="F31" s="71"/>
      <c r="G31" s="71"/>
      <c r="H31" s="76"/>
      <c r="I31" s="181"/>
      <c r="J31" s="181"/>
      <c r="K31" s="76"/>
      <c r="L31" s="73"/>
      <c r="M31" s="73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93"/>
    </row>
    <row r="32" spans="1:29" s="114" customFormat="1" x14ac:dyDescent="0.25">
      <c r="A32" s="174"/>
      <c r="B32" s="116" t="s">
        <v>1</v>
      </c>
      <c r="C32" s="117"/>
      <c r="D32" s="117"/>
      <c r="E32" s="117"/>
      <c r="F32" s="117"/>
      <c r="G32" s="117"/>
      <c r="H32" s="118"/>
      <c r="I32" s="189"/>
      <c r="J32" s="189"/>
      <c r="K32" s="118"/>
      <c r="L32" s="119"/>
      <c r="M32" s="119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21"/>
    </row>
    <row r="33" spans="1:29" x14ac:dyDescent="0.25">
      <c r="A33" s="163"/>
      <c r="B33" s="59"/>
      <c r="C33" s="60"/>
      <c r="D33" s="60"/>
      <c r="E33" s="60"/>
      <c r="F33" s="60"/>
      <c r="G33" s="60"/>
      <c r="H33" s="65"/>
      <c r="I33" s="182"/>
      <c r="J33" s="182"/>
      <c r="K33" s="65"/>
      <c r="L33" s="66"/>
      <c r="M33" s="66"/>
      <c r="N33" s="107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4" customFormat="1" x14ac:dyDescent="0.25">
      <c r="A34" s="174"/>
      <c r="B34" s="116" t="s">
        <v>2</v>
      </c>
      <c r="C34" s="117"/>
      <c r="D34" s="117"/>
      <c r="E34" s="117"/>
      <c r="F34" s="117"/>
      <c r="G34" s="117"/>
      <c r="H34" s="118"/>
      <c r="I34" s="189"/>
      <c r="J34" s="189"/>
      <c r="K34" s="118"/>
      <c r="L34" s="119"/>
      <c r="M34" s="119"/>
      <c r="N34" s="122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21"/>
    </row>
    <row r="35" spans="1:29" x14ac:dyDescent="0.25">
      <c r="A35" s="163"/>
      <c r="B35" s="59"/>
      <c r="C35" s="60"/>
      <c r="D35" s="60"/>
      <c r="E35" s="60"/>
      <c r="F35" s="60"/>
      <c r="G35" s="60"/>
      <c r="H35" s="65"/>
      <c r="I35" s="182"/>
      <c r="J35" s="182"/>
      <c r="K35" s="65"/>
      <c r="L35" s="66"/>
      <c r="M35" s="66"/>
      <c r="N35" s="107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4" customFormat="1" x14ac:dyDescent="0.25">
      <c r="A36" s="174"/>
      <c r="B36" s="116" t="s">
        <v>3</v>
      </c>
      <c r="C36" s="117"/>
      <c r="D36" s="117"/>
      <c r="E36" s="117"/>
      <c r="F36" s="117"/>
      <c r="G36" s="117"/>
      <c r="H36" s="118"/>
      <c r="I36" s="189"/>
      <c r="J36" s="189"/>
      <c r="K36" s="118"/>
      <c r="L36" s="119"/>
      <c r="M36" s="119"/>
      <c r="N36" s="122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21"/>
    </row>
    <row r="37" spans="1:29" ht="15.75" thickBot="1" x14ac:dyDescent="0.3">
      <c r="A37" s="175"/>
      <c r="B37" s="123"/>
      <c r="C37" s="124"/>
      <c r="D37" s="124"/>
      <c r="E37" s="124"/>
      <c r="F37" s="124"/>
      <c r="G37" s="124"/>
      <c r="H37" s="125"/>
      <c r="I37" s="190"/>
      <c r="J37" s="190"/>
      <c r="K37" s="125"/>
      <c r="L37" s="126"/>
      <c r="M37" s="126"/>
      <c r="N37" s="127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28"/>
      <c r="B38" s="129" t="s">
        <v>44</v>
      </c>
      <c r="C38" s="130"/>
      <c r="D38" s="130"/>
      <c r="E38" s="130"/>
      <c r="F38" s="130"/>
      <c r="G38" s="130"/>
      <c r="H38" s="131"/>
      <c r="I38" s="191"/>
      <c r="J38" s="191">
        <f>SUM(J24:J37)</f>
        <v>0</v>
      </c>
      <c r="K38" s="131"/>
      <c r="L38" s="132"/>
      <c r="M38" s="132"/>
      <c r="N38" s="102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76"/>
      <c r="B39" s="133"/>
      <c r="C39" s="134"/>
      <c r="D39" s="134"/>
      <c r="E39" s="134"/>
      <c r="F39" s="134"/>
      <c r="G39" s="134"/>
      <c r="H39" s="135"/>
      <c r="I39" s="192"/>
      <c r="J39" s="193"/>
      <c r="K39" s="136"/>
      <c r="L39" s="137"/>
      <c r="M39" s="137"/>
      <c r="N39" s="136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2"/>
    </row>
    <row r="40" spans="1:29" x14ac:dyDescent="0.25">
      <c r="A40" s="248" t="s">
        <v>45</v>
      </c>
      <c r="B40" s="249"/>
      <c r="C40" s="249"/>
      <c r="D40" s="104"/>
      <c r="E40" s="104"/>
      <c r="F40" s="104"/>
      <c r="G40" s="104"/>
      <c r="H40" s="104"/>
      <c r="I40" s="187"/>
      <c r="J40" s="188"/>
      <c r="K40" s="170"/>
      <c r="L40" s="171"/>
      <c r="M40" s="171"/>
      <c r="N40" s="170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0"/>
    </row>
    <row r="41" spans="1:29" x14ac:dyDescent="0.25">
      <c r="A41" s="173"/>
      <c r="B41" s="107"/>
      <c r="C41" s="58" t="s">
        <v>6</v>
      </c>
      <c r="D41" s="58" t="s">
        <v>5</v>
      </c>
      <c r="E41" s="106"/>
      <c r="F41" s="106"/>
      <c r="G41" s="106"/>
      <c r="H41" s="108"/>
      <c r="I41" s="108"/>
      <c r="J41" s="108"/>
      <c r="K41" s="109"/>
      <c r="L41" s="110"/>
      <c r="M41" s="111"/>
      <c r="N41" s="10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5"/>
      <c r="B42" s="68" t="s">
        <v>46</v>
      </c>
      <c r="C42" s="69"/>
      <c r="D42" s="69"/>
      <c r="E42" s="69"/>
      <c r="F42" s="69"/>
      <c r="G42" s="69"/>
      <c r="H42" s="70"/>
      <c r="I42" s="184"/>
      <c r="J42" s="181"/>
      <c r="K42" s="71"/>
      <c r="L42" s="72"/>
      <c r="M42" s="73"/>
      <c r="N42" s="71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93"/>
    </row>
    <row r="43" spans="1:29" x14ac:dyDescent="0.25">
      <c r="A43" s="167"/>
      <c r="B43" s="75" t="s">
        <v>1</v>
      </c>
      <c r="C43" s="71"/>
      <c r="D43" s="71"/>
      <c r="E43" s="71"/>
      <c r="F43" s="71"/>
      <c r="G43" s="71"/>
      <c r="H43" s="70"/>
      <c r="I43" s="181"/>
      <c r="J43" s="181"/>
      <c r="K43" s="76"/>
      <c r="L43" s="72"/>
      <c r="M43" s="73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93"/>
    </row>
    <row r="44" spans="1:29" s="86" customFormat="1" ht="90" x14ac:dyDescent="0.25">
      <c r="A44" s="168">
        <v>56</v>
      </c>
      <c r="B44" s="78"/>
      <c r="C44" s="138" t="s">
        <v>181</v>
      </c>
      <c r="D44" s="213" t="s">
        <v>230</v>
      </c>
      <c r="E44" s="146" t="s">
        <v>74</v>
      </c>
      <c r="F44" s="146" t="s">
        <v>104</v>
      </c>
      <c r="G44" s="146" t="s">
        <v>105</v>
      </c>
      <c r="H44" s="52"/>
      <c r="I44" s="182" t="s">
        <v>181</v>
      </c>
      <c r="J44" s="183">
        <f>SUM(O44:AC44)</f>
        <v>919</v>
      </c>
      <c r="K44" s="82"/>
      <c r="L44" s="84">
        <v>43922</v>
      </c>
      <c r="M44" s="84">
        <v>44196</v>
      </c>
      <c r="N44" s="67" t="s">
        <v>25</v>
      </c>
      <c r="O44" s="1">
        <v>919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90" x14ac:dyDescent="0.25">
      <c r="A45" s="168">
        <v>86</v>
      </c>
      <c r="B45" s="78"/>
      <c r="C45" s="150" t="s">
        <v>181</v>
      </c>
      <c r="D45" s="150" t="s">
        <v>233</v>
      </c>
      <c r="E45" s="146" t="s">
        <v>77</v>
      </c>
      <c r="F45" s="146" t="s">
        <v>151</v>
      </c>
      <c r="G45" s="146" t="s">
        <v>152</v>
      </c>
      <c r="H45" s="52"/>
      <c r="I45" s="182" t="s">
        <v>181</v>
      </c>
      <c r="J45" s="183">
        <f t="shared" ref="J45:J48" si="3">SUM(O45:AC45)</f>
        <v>500</v>
      </c>
      <c r="K45" s="82"/>
      <c r="L45" s="84">
        <v>44287</v>
      </c>
      <c r="M45" s="84">
        <v>44561</v>
      </c>
      <c r="N45" s="67" t="s">
        <v>26</v>
      </c>
      <c r="O45" s="1"/>
      <c r="P45" s="2">
        <v>500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90" x14ac:dyDescent="0.25">
      <c r="A46" s="168">
        <v>87</v>
      </c>
      <c r="B46" s="78"/>
      <c r="C46" s="138" t="s">
        <v>153</v>
      </c>
      <c r="D46" s="83" t="s">
        <v>154</v>
      </c>
      <c r="E46" s="146" t="s">
        <v>74</v>
      </c>
      <c r="F46" s="146" t="s">
        <v>151</v>
      </c>
      <c r="G46" s="146" t="s">
        <v>105</v>
      </c>
      <c r="H46" s="82"/>
      <c r="I46" s="182" t="s">
        <v>181</v>
      </c>
      <c r="J46" s="183">
        <f t="shared" si="3"/>
        <v>5199</v>
      </c>
      <c r="K46" s="82"/>
      <c r="L46" s="84">
        <v>44652</v>
      </c>
      <c r="M46" s="84">
        <v>45656</v>
      </c>
      <c r="N46" s="67" t="s">
        <v>26</v>
      </c>
      <c r="O46" s="1"/>
      <c r="P46" s="2"/>
      <c r="Q46" s="2">
        <v>1733</v>
      </c>
      <c r="R46" s="2">
        <v>1733</v>
      </c>
      <c r="S46" s="2">
        <v>1733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90" x14ac:dyDescent="0.25">
      <c r="A47" s="168">
        <v>119</v>
      </c>
      <c r="B47" s="78"/>
      <c r="C47" s="138" t="s">
        <v>181</v>
      </c>
      <c r="D47" s="83" t="s">
        <v>145</v>
      </c>
      <c r="E47" s="146" t="s">
        <v>74</v>
      </c>
      <c r="F47" s="146" t="s">
        <v>151</v>
      </c>
      <c r="G47" s="146" t="s">
        <v>105</v>
      </c>
      <c r="H47" s="52"/>
      <c r="I47" s="182" t="s">
        <v>181</v>
      </c>
      <c r="J47" s="183">
        <f>SUM(O47:AC47)</f>
        <v>102580</v>
      </c>
      <c r="K47" s="82"/>
      <c r="L47" s="84">
        <v>45748</v>
      </c>
      <c r="M47" s="84">
        <v>49309</v>
      </c>
      <c r="N47" s="67" t="s">
        <v>27</v>
      </c>
      <c r="O47" s="1"/>
      <c r="P47" s="2"/>
      <c r="Q47" s="2"/>
      <c r="R47" s="2"/>
      <c r="S47" s="2"/>
      <c r="T47" s="3">
        <v>10258</v>
      </c>
      <c r="U47" s="3">
        <v>10258</v>
      </c>
      <c r="V47" s="3">
        <v>10258</v>
      </c>
      <c r="W47" s="3">
        <v>10258</v>
      </c>
      <c r="X47" s="3">
        <v>10258</v>
      </c>
      <c r="Y47" s="3">
        <v>10258</v>
      </c>
      <c r="Z47" s="3">
        <v>10258</v>
      </c>
      <c r="AA47" s="3">
        <v>10258</v>
      </c>
      <c r="AB47" s="3">
        <v>10258</v>
      </c>
      <c r="AC47" s="4">
        <v>10258</v>
      </c>
    </row>
    <row r="48" spans="1:29" s="86" customFormat="1" ht="90" x14ac:dyDescent="0.25">
      <c r="A48" s="168">
        <v>138</v>
      </c>
      <c r="B48" s="78"/>
      <c r="C48" s="150" t="s">
        <v>181</v>
      </c>
      <c r="D48" s="150" t="s">
        <v>233</v>
      </c>
      <c r="E48" s="146" t="s">
        <v>77</v>
      </c>
      <c r="F48" s="146" t="s">
        <v>151</v>
      </c>
      <c r="G48" s="146" t="s">
        <v>152</v>
      </c>
      <c r="H48" s="52"/>
      <c r="I48" s="182" t="s">
        <v>181</v>
      </c>
      <c r="J48" s="183">
        <f t="shared" si="3"/>
        <v>500</v>
      </c>
      <c r="K48" s="82"/>
      <c r="L48" s="84">
        <v>47209</v>
      </c>
      <c r="M48" s="84">
        <v>47483</v>
      </c>
      <c r="N48" s="67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>
        <v>500</v>
      </c>
      <c r="Y48" s="3"/>
      <c r="Z48" s="3"/>
      <c r="AA48" s="3"/>
      <c r="AB48" s="3"/>
      <c r="AC48" s="4"/>
    </row>
    <row r="49" spans="1:29" s="114" customFormat="1" x14ac:dyDescent="0.25">
      <c r="A49" s="163"/>
      <c r="B49" s="59"/>
      <c r="C49" s="60"/>
      <c r="D49" s="60"/>
      <c r="E49" s="60"/>
      <c r="F49" s="60"/>
      <c r="G49" s="60"/>
      <c r="H49" s="112"/>
      <c r="I49" s="182"/>
      <c r="J49" s="182"/>
      <c r="K49" s="65"/>
      <c r="L49" s="113"/>
      <c r="M49" s="66"/>
      <c r="N49" s="65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2</v>
      </c>
      <c r="C50" s="71"/>
      <c r="D50" s="71"/>
      <c r="E50" s="71"/>
      <c r="F50" s="71"/>
      <c r="G50" s="71"/>
      <c r="H50" s="76"/>
      <c r="I50" s="181"/>
      <c r="J50" s="181"/>
      <c r="K50" s="76"/>
      <c r="L50" s="73"/>
      <c r="M50" s="73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x14ac:dyDescent="0.25">
      <c r="A51" s="163"/>
      <c r="B51" s="59"/>
      <c r="C51" s="115"/>
      <c r="D51" s="60"/>
      <c r="E51" s="19"/>
      <c r="F51" s="19"/>
      <c r="G51" s="19"/>
      <c r="H51" s="65"/>
      <c r="I51" s="182"/>
      <c r="J51" s="183"/>
      <c r="K51" s="65"/>
      <c r="L51" s="66"/>
      <c r="M51" s="66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67"/>
      <c r="B52" s="75" t="s">
        <v>3</v>
      </c>
      <c r="C52" s="71"/>
      <c r="D52" s="71"/>
      <c r="E52" s="71"/>
      <c r="F52" s="71"/>
      <c r="G52" s="71"/>
      <c r="H52" s="76"/>
      <c r="I52" s="181"/>
      <c r="J52" s="194"/>
      <c r="K52" s="76"/>
      <c r="L52" s="73"/>
      <c r="M52" s="73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93"/>
    </row>
    <row r="53" spans="1:29" x14ac:dyDescent="0.25">
      <c r="A53" s="163"/>
      <c r="B53" s="59"/>
      <c r="C53" s="115"/>
      <c r="D53" s="60"/>
      <c r="E53" s="19"/>
      <c r="F53" s="19"/>
      <c r="G53" s="19"/>
      <c r="H53" s="65"/>
      <c r="I53" s="182"/>
      <c r="J53" s="183"/>
      <c r="K53" s="65"/>
      <c r="L53" s="66"/>
      <c r="M53" s="66"/>
      <c r="N53" s="67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67"/>
      <c r="B54" s="76" t="s">
        <v>47</v>
      </c>
      <c r="C54" s="71"/>
      <c r="D54" s="71"/>
      <c r="E54" s="71"/>
      <c r="F54" s="71"/>
      <c r="G54" s="71"/>
      <c r="H54" s="76"/>
      <c r="I54" s="181"/>
      <c r="J54" s="181"/>
      <c r="K54" s="76"/>
      <c r="L54" s="73"/>
      <c r="M54" s="73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93"/>
    </row>
    <row r="55" spans="1:29" s="114" customFormat="1" x14ac:dyDescent="0.25">
      <c r="A55" s="174"/>
      <c r="B55" s="116" t="s">
        <v>1</v>
      </c>
      <c r="C55" s="117"/>
      <c r="D55" s="117"/>
      <c r="E55" s="117"/>
      <c r="F55" s="117"/>
      <c r="G55" s="117"/>
      <c r="H55" s="118"/>
      <c r="I55" s="189"/>
      <c r="J55" s="189"/>
      <c r="K55" s="118"/>
      <c r="L55" s="119"/>
      <c r="M55" s="119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21"/>
    </row>
    <row r="56" spans="1:29" x14ac:dyDescent="0.25">
      <c r="A56" s="163"/>
      <c r="B56" s="59"/>
      <c r="C56" s="60"/>
      <c r="D56" s="60"/>
      <c r="E56" s="60"/>
      <c r="F56" s="60"/>
      <c r="G56" s="60"/>
      <c r="H56" s="65"/>
      <c r="I56" s="182"/>
      <c r="J56" s="182"/>
      <c r="K56" s="65"/>
      <c r="L56" s="66"/>
      <c r="M56" s="66"/>
      <c r="N56" s="10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4" customFormat="1" x14ac:dyDescent="0.25">
      <c r="A57" s="174"/>
      <c r="B57" s="116" t="s">
        <v>2</v>
      </c>
      <c r="C57" s="117"/>
      <c r="D57" s="117"/>
      <c r="E57" s="117"/>
      <c r="F57" s="117"/>
      <c r="G57" s="117"/>
      <c r="H57" s="118"/>
      <c r="I57" s="189"/>
      <c r="J57" s="189"/>
      <c r="K57" s="118"/>
      <c r="L57" s="119"/>
      <c r="M57" s="119"/>
      <c r="N57" s="122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21"/>
    </row>
    <row r="58" spans="1:29" x14ac:dyDescent="0.25">
      <c r="A58" s="163"/>
      <c r="B58" s="59"/>
      <c r="C58" s="60"/>
      <c r="D58" s="60"/>
      <c r="E58" s="60"/>
      <c r="F58" s="60"/>
      <c r="G58" s="60"/>
      <c r="H58" s="65"/>
      <c r="I58" s="182"/>
      <c r="J58" s="182"/>
      <c r="K58" s="65"/>
      <c r="L58" s="66"/>
      <c r="M58" s="66"/>
      <c r="N58" s="107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4" customFormat="1" x14ac:dyDescent="0.25">
      <c r="A59" s="174"/>
      <c r="B59" s="116" t="s">
        <v>3</v>
      </c>
      <c r="C59" s="117"/>
      <c r="D59" s="117"/>
      <c r="E59" s="117"/>
      <c r="F59" s="117"/>
      <c r="G59" s="117"/>
      <c r="H59" s="118"/>
      <c r="I59" s="189"/>
      <c r="J59" s="189"/>
      <c r="K59" s="118"/>
      <c r="L59" s="119"/>
      <c r="M59" s="119"/>
      <c r="N59" s="122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21"/>
    </row>
    <row r="60" spans="1:29" x14ac:dyDescent="0.25">
      <c r="A60" s="163"/>
      <c r="B60" s="59"/>
      <c r="C60" s="60"/>
      <c r="D60" s="60"/>
      <c r="E60" s="60"/>
      <c r="F60" s="60"/>
      <c r="G60" s="60"/>
      <c r="H60" s="65"/>
      <c r="I60" s="182"/>
      <c r="J60" s="182"/>
      <c r="K60" s="65"/>
      <c r="L60" s="66"/>
      <c r="M60" s="66"/>
      <c r="N60" s="107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67"/>
      <c r="B61" s="76" t="s">
        <v>48</v>
      </c>
      <c r="C61" s="71"/>
      <c r="D61" s="71"/>
      <c r="E61" s="71"/>
      <c r="F61" s="71"/>
      <c r="G61" s="71"/>
      <c r="H61" s="76"/>
      <c r="I61" s="181"/>
      <c r="J61" s="181"/>
      <c r="K61" s="76"/>
      <c r="L61" s="73"/>
      <c r="M61" s="73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93"/>
    </row>
    <row r="62" spans="1:29" s="114" customFormat="1" x14ac:dyDescent="0.25">
      <c r="A62" s="174"/>
      <c r="B62" s="116" t="s">
        <v>1</v>
      </c>
      <c r="C62" s="117"/>
      <c r="D62" s="117"/>
      <c r="E62" s="117"/>
      <c r="F62" s="117"/>
      <c r="G62" s="117"/>
      <c r="H62" s="118"/>
      <c r="I62" s="189"/>
      <c r="J62" s="189"/>
      <c r="K62" s="118"/>
      <c r="L62" s="119"/>
      <c r="M62" s="119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21"/>
    </row>
    <row r="63" spans="1:29" x14ac:dyDescent="0.25">
      <c r="A63" s="163"/>
      <c r="B63" s="59"/>
      <c r="C63" s="60"/>
      <c r="D63" s="60"/>
      <c r="E63" s="60"/>
      <c r="F63" s="60"/>
      <c r="G63" s="60"/>
      <c r="H63" s="65"/>
      <c r="I63" s="182"/>
      <c r="J63" s="182"/>
      <c r="K63" s="65"/>
      <c r="L63" s="66"/>
      <c r="M63" s="66"/>
      <c r="N63" s="107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4" customFormat="1" x14ac:dyDescent="0.25">
      <c r="A64" s="174"/>
      <c r="B64" s="116" t="s">
        <v>2</v>
      </c>
      <c r="C64" s="117"/>
      <c r="D64" s="117"/>
      <c r="E64" s="117"/>
      <c r="F64" s="117"/>
      <c r="G64" s="117"/>
      <c r="H64" s="118"/>
      <c r="I64" s="189"/>
      <c r="J64" s="189"/>
      <c r="K64" s="118"/>
      <c r="L64" s="119"/>
      <c r="M64" s="119"/>
      <c r="N64" s="122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21"/>
    </row>
    <row r="65" spans="1:29" x14ac:dyDescent="0.25">
      <c r="A65" s="163"/>
      <c r="B65" s="59"/>
      <c r="C65" s="60"/>
      <c r="D65" s="60"/>
      <c r="E65" s="60"/>
      <c r="F65" s="60"/>
      <c r="G65" s="60"/>
      <c r="H65" s="65"/>
      <c r="I65" s="182"/>
      <c r="J65" s="182"/>
      <c r="K65" s="65"/>
      <c r="L65" s="66"/>
      <c r="M65" s="66"/>
      <c r="N65" s="107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4" customFormat="1" x14ac:dyDescent="0.25">
      <c r="A66" s="174"/>
      <c r="B66" s="116" t="s">
        <v>3</v>
      </c>
      <c r="C66" s="117"/>
      <c r="D66" s="117"/>
      <c r="E66" s="117"/>
      <c r="F66" s="117"/>
      <c r="G66" s="117"/>
      <c r="H66" s="118"/>
      <c r="I66" s="189"/>
      <c r="J66" s="189"/>
      <c r="K66" s="118"/>
      <c r="L66" s="119"/>
      <c r="M66" s="119"/>
      <c r="N66" s="122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21"/>
    </row>
    <row r="67" spans="1:29" ht="15.75" thickBot="1" x14ac:dyDescent="0.3">
      <c r="A67" s="163"/>
      <c r="B67" s="152"/>
      <c r="C67" s="60"/>
      <c r="D67" s="60"/>
      <c r="E67" s="60"/>
      <c r="F67" s="60"/>
      <c r="G67" s="60"/>
      <c r="H67" s="65"/>
      <c r="I67" s="182"/>
      <c r="J67" s="182"/>
      <c r="K67" s="65"/>
      <c r="L67" s="66"/>
      <c r="M67" s="66"/>
      <c r="N67" s="107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5" customFormat="1" ht="15.75" thickBot="1" x14ac:dyDescent="0.3">
      <c r="A68" s="153"/>
      <c r="B68" s="100" t="s">
        <v>0</v>
      </c>
      <c r="C68" s="100"/>
      <c r="D68" s="100"/>
      <c r="E68" s="100"/>
      <c r="F68" s="100"/>
      <c r="G68" s="100"/>
      <c r="H68" s="100"/>
      <c r="I68" s="186"/>
      <c r="J68" s="186">
        <f>SUM(J42:J67)</f>
        <v>109698</v>
      </c>
      <c r="K68" s="195">
        <f>SUM(C72)</f>
        <v>1081</v>
      </c>
      <c r="L68" s="100"/>
      <c r="M68" s="100"/>
      <c r="N68" s="154"/>
      <c r="O68" s="13">
        <f t="shared" ref="O68:AC68" si="4">SUM(O12:O67)</f>
        <v>1081.1500000000001</v>
      </c>
      <c r="P68" s="14">
        <f t="shared" si="4"/>
        <v>662.15</v>
      </c>
      <c r="Q68" s="14">
        <f t="shared" si="4"/>
        <v>1895.15</v>
      </c>
      <c r="R68" s="14">
        <f t="shared" si="4"/>
        <v>1895.15</v>
      </c>
      <c r="S68" s="14">
        <f t="shared" si="4"/>
        <v>1895.15</v>
      </c>
      <c r="T68" s="15">
        <f t="shared" si="4"/>
        <v>10420.15</v>
      </c>
      <c r="U68" s="15">
        <f t="shared" si="4"/>
        <v>10420.15</v>
      </c>
      <c r="V68" s="15">
        <f t="shared" si="4"/>
        <v>10420.15</v>
      </c>
      <c r="W68" s="15">
        <f t="shared" si="4"/>
        <v>10420.15</v>
      </c>
      <c r="X68" s="15">
        <f t="shared" si="4"/>
        <v>10920.15</v>
      </c>
      <c r="Y68" s="15">
        <f t="shared" si="4"/>
        <v>10420.15</v>
      </c>
      <c r="Z68" s="15">
        <f t="shared" si="4"/>
        <v>10420.15</v>
      </c>
      <c r="AA68" s="15">
        <f t="shared" si="4"/>
        <v>10420.15</v>
      </c>
      <c r="AB68" s="15">
        <f t="shared" si="4"/>
        <v>10420.15</v>
      </c>
      <c r="AC68" s="16">
        <f t="shared" si="4"/>
        <v>10420.15</v>
      </c>
    </row>
    <row r="69" spans="1:29" ht="15.75" x14ac:dyDescent="0.25">
      <c r="A69" s="103"/>
      <c r="B69" s="104"/>
      <c r="C69" s="104"/>
      <c r="D69" s="104"/>
      <c r="E69" s="104"/>
      <c r="F69" s="104"/>
      <c r="G69" s="104"/>
      <c r="H69" s="104"/>
      <c r="I69" s="105"/>
      <c r="K69" s="156" t="s">
        <v>225</v>
      </c>
    </row>
    <row r="70" spans="1:29" s="57" customFormat="1" ht="15.75" x14ac:dyDescent="0.25">
      <c r="K70" s="158"/>
    </row>
    <row r="71" spans="1:29" s="57" customFormat="1" ht="60" x14ac:dyDescent="0.25">
      <c r="A71" s="5"/>
      <c r="B71" s="6" t="s">
        <v>267</v>
      </c>
      <c r="C71" s="6" t="s">
        <v>34</v>
      </c>
      <c r="D71" s="6" t="s">
        <v>268</v>
      </c>
      <c r="K71" s="158"/>
    </row>
    <row r="72" spans="1:29" s="57" customFormat="1" ht="15.75" x14ac:dyDescent="0.25">
      <c r="A72" s="7" t="s">
        <v>35</v>
      </c>
      <c r="B72" s="227">
        <f>SUM(O68)</f>
        <v>1081.1500000000001</v>
      </c>
      <c r="C72" s="8">
        <v>1081</v>
      </c>
      <c r="D72" s="228" t="s">
        <v>226</v>
      </c>
      <c r="K72" s="158"/>
    </row>
    <row r="73" spans="1:29" s="57" customFormat="1" ht="15.75" x14ac:dyDescent="0.25">
      <c r="A73" s="7" t="s">
        <v>36</v>
      </c>
      <c r="B73" s="227">
        <f>SUM(P68:S68)</f>
        <v>6347.6</v>
      </c>
      <c r="C73" s="8">
        <f>C72*4</f>
        <v>4324</v>
      </c>
      <c r="D73" s="228" t="s">
        <v>227</v>
      </c>
      <c r="K73" s="158"/>
    </row>
    <row r="74" spans="1:29" s="57" customFormat="1" ht="15.75" thickBot="1" x14ac:dyDescent="0.3">
      <c r="A74" s="9" t="s">
        <v>37</v>
      </c>
      <c r="B74" s="10">
        <f>SUM(T68:AC68)</f>
        <v>104701.49999999999</v>
      </c>
      <c r="C74" s="10">
        <f>C72*10</f>
        <v>10810</v>
      </c>
      <c r="D74" s="229" t="s">
        <v>228</v>
      </c>
    </row>
    <row r="75" spans="1:29" s="57" customFormat="1" x14ac:dyDescent="0.25">
      <c r="A75" s="11"/>
      <c r="B75" s="12"/>
      <c r="C75" s="12"/>
    </row>
    <row r="77" spans="1:29" x14ac:dyDescent="0.25">
      <c r="B77" s="160"/>
    </row>
    <row r="78" spans="1:29" x14ac:dyDescent="0.25">
      <c r="B78" s="161"/>
    </row>
    <row r="79" spans="1:29" x14ac:dyDescent="0.25">
      <c r="B79" s="161"/>
    </row>
    <row r="80" spans="1:29" x14ac:dyDescent="0.25">
      <c r="B80" s="161"/>
    </row>
    <row r="81" spans="2:2" x14ac:dyDescent="0.25">
      <c r="B81" s="161"/>
    </row>
    <row r="83" spans="2:2" x14ac:dyDescent="0.25">
      <c r="B83" s="162"/>
    </row>
    <row r="91" spans="2:2" x14ac:dyDescent="0.25">
      <c r="B91" s="162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7"/>
  <sheetViews>
    <sheetView topLeftCell="C163" zoomScale="75" zoomScaleNormal="75" workbookViewId="0">
      <selection activeCell="C167" sqref="A167:XFD167"/>
    </sheetView>
  </sheetViews>
  <sheetFormatPr defaultRowHeight="15" x14ac:dyDescent="0.25"/>
  <cols>
    <col min="1" max="1" width="8.7109375" style="55" customWidth="1"/>
    <col min="2" max="2" width="43" style="55" customWidth="1"/>
    <col min="3" max="3" width="26.7109375" style="55" customWidth="1"/>
    <col min="4" max="4" width="45.7109375" style="55" customWidth="1"/>
    <col min="5" max="5" width="20" style="55" customWidth="1"/>
    <col min="6" max="6" width="25.7109375" style="55" customWidth="1"/>
    <col min="7" max="7" width="20" style="55" customWidth="1"/>
    <col min="8" max="8" width="17.28515625" style="55" customWidth="1"/>
    <col min="9" max="9" width="18.7109375" style="55" customWidth="1"/>
    <col min="10" max="13" width="14" style="55" customWidth="1"/>
    <col min="14" max="14" width="15.85546875" style="55" customWidth="1"/>
    <col min="15" max="15" width="13.140625" style="55" bestFit="1" customWidth="1"/>
    <col min="16" max="16" width="9.140625" style="55"/>
    <col min="17" max="18" width="9.140625" style="157"/>
    <col min="19" max="16384" width="9.140625" style="55"/>
  </cols>
  <sheetData>
    <row r="1" spans="1:29" x14ac:dyDescent="0.25">
      <c r="A1" s="298" t="s">
        <v>223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300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ht="60.75" customHeight="1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305" t="s">
        <v>217</v>
      </c>
      <c r="L3" s="306"/>
      <c r="M3" s="306"/>
      <c r="N3" s="306"/>
      <c r="O3" s="306"/>
      <c r="P3" s="306"/>
      <c r="Q3" s="307"/>
      <c r="R3" s="253" t="s">
        <v>282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38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269</v>
      </c>
      <c r="L7" s="253"/>
      <c r="M7" s="253"/>
      <c r="N7" s="253"/>
      <c r="O7" s="253"/>
      <c r="P7" s="253"/>
      <c r="Q7" s="253"/>
      <c r="R7" s="253" t="s">
        <v>71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39</v>
      </c>
      <c r="B8" s="255"/>
      <c r="C8" s="255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35"/>
      <c r="R8" s="35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7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238" t="s">
        <v>14</v>
      </c>
      <c r="K9" s="282" t="s">
        <v>224</v>
      </c>
      <c r="L9" s="282" t="s">
        <v>15</v>
      </c>
      <c r="M9" s="282"/>
      <c r="N9" s="238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57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308">
        <v>3</v>
      </c>
      <c r="R10" s="310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57" customFormat="1" ht="15.75" customHeight="1" thickBot="1" x14ac:dyDescent="0.3">
      <c r="A11" s="271"/>
      <c r="B11" s="58" t="s">
        <v>4</v>
      </c>
      <c r="C11" s="58" t="s">
        <v>6</v>
      </c>
      <c r="D11" s="58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309"/>
      <c r="R11" s="311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63">
        <v>1</v>
      </c>
      <c r="B12" s="59"/>
      <c r="C12" s="60"/>
      <c r="D12" s="61" t="s">
        <v>144</v>
      </c>
      <c r="E12" s="62"/>
      <c r="F12" s="63" t="s">
        <v>33</v>
      </c>
      <c r="G12" s="64"/>
      <c r="H12" s="65"/>
      <c r="I12" s="182" t="s">
        <v>53</v>
      </c>
      <c r="J12" s="183">
        <f t="shared" ref="J12:J21" si="0">SUM(O12:AC12)</f>
        <v>1878.75</v>
      </c>
      <c r="K12" s="65"/>
      <c r="L12" s="201">
        <v>43831</v>
      </c>
      <c r="M12" s="201">
        <v>49309</v>
      </c>
      <c r="N12" s="67"/>
      <c r="O12" s="1">
        <f>Babosdöbréte!O12</f>
        <v>125.25</v>
      </c>
      <c r="P12" s="2">
        <f>Babosdöbréte!P12</f>
        <v>125.25</v>
      </c>
      <c r="Q12" s="34">
        <f>Babosdöbréte!Q12</f>
        <v>125.25</v>
      </c>
      <c r="R12" s="34">
        <f>Babosdöbréte!R12</f>
        <v>125.25</v>
      </c>
      <c r="S12" s="2">
        <f>Babosdöbréte!S12</f>
        <v>125.25</v>
      </c>
      <c r="T12" s="3">
        <f>Babosdöbréte!T12</f>
        <v>125.25</v>
      </c>
      <c r="U12" s="3">
        <f>Babosdöbréte!U12</f>
        <v>125.25</v>
      </c>
      <c r="V12" s="3">
        <f>Babosdöbréte!V12</f>
        <v>125.25</v>
      </c>
      <c r="W12" s="3">
        <f>Babosdöbréte!W12</f>
        <v>125.25</v>
      </c>
      <c r="X12" s="3">
        <f>Babosdöbréte!X12</f>
        <v>125.25</v>
      </c>
      <c r="Y12" s="3">
        <f>Babosdöbréte!Y12</f>
        <v>125.25</v>
      </c>
      <c r="Z12" s="3">
        <f>Babosdöbréte!Z12</f>
        <v>125.25</v>
      </c>
      <c r="AA12" s="3">
        <f>Babosdöbréte!AA12</f>
        <v>125.25</v>
      </c>
      <c r="AB12" s="3">
        <f>Babosdöbréte!AB12</f>
        <v>125.25</v>
      </c>
      <c r="AC12" s="4">
        <f>Babosdöbréte!AC12</f>
        <v>125.25</v>
      </c>
    </row>
    <row r="13" spans="1:29" ht="30" x14ac:dyDescent="0.25">
      <c r="A13" s="163">
        <v>1</v>
      </c>
      <c r="B13" s="59"/>
      <c r="C13" s="60"/>
      <c r="D13" s="61" t="s">
        <v>144</v>
      </c>
      <c r="E13" s="62"/>
      <c r="F13" s="63" t="s">
        <v>33</v>
      </c>
      <c r="G13" s="64"/>
      <c r="H13" s="65"/>
      <c r="I13" s="182" t="s">
        <v>55</v>
      </c>
      <c r="J13" s="183">
        <f t="shared" si="0"/>
        <v>9760.5</v>
      </c>
      <c r="K13" s="65"/>
      <c r="L13" s="201">
        <v>43831</v>
      </c>
      <c r="M13" s="201">
        <v>49309</v>
      </c>
      <c r="N13" s="67"/>
      <c r="O13" s="1">
        <f>Bocfölde!O12</f>
        <v>650.69999999999993</v>
      </c>
      <c r="P13" s="2">
        <f>Bocfölde!P12</f>
        <v>650.69999999999993</v>
      </c>
      <c r="Q13" s="34">
        <f>Bocfölde!Q12</f>
        <v>650.69999999999993</v>
      </c>
      <c r="R13" s="34">
        <f>Bocfölde!R12</f>
        <v>650.69999999999993</v>
      </c>
      <c r="S13" s="2">
        <f>Bocfölde!S12</f>
        <v>650.69999999999993</v>
      </c>
      <c r="T13" s="3">
        <f>Bocfölde!T12</f>
        <v>650.69999999999993</v>
      </c>
      <c r="U13" s="3">
        <f>Bocfölde!U12</f>
        <v>650.69999999999993</v>
      </c>
      <c r="V13" s="3">
        <f>Bocfölde!V12</f>
        <v>650.69999999999993</v>
      </c>
      <c r="W13" s="3">
        <f>Bocfölde!W12</f>
        <v>650.69999999999993</v>
      </c>
      <c r="X13" s="3">
        <f>Bocfölde!X12</f>
        <v>650.69999999999993</v>
      </c>
      <c r="Y13" s="3">
        <f>Bocfölde!Y12</f>
        <v>650.69999999999993</v>
      </c>
      <c r="Z13" s="3">
        <f>Bocfölde!Z12</f>
        <v>650.69999999999993</v>
      </c>
      <c r="AA13" s="3">
        <f>Bocfölde!AA12</f>
        <v>650.69999999999993</v>
      </c>
      <c r="AB13" s="3">
        <f>Bocfölde!AB12</f>
        <v>650.69999999999993</v>
      </c>
      <c r="AC13" s="4">
        <f>Bocfölde!AC12</f>
        <v>650.69999999999993</v>
      </c>
    </row>
    <row r="14" spans="1:29" ht="30" x14ac:dyDescent="0.25">
      <c r="A14" s="163">
        <v>1</v>
      </c>
      <c r="B14" s="59"/>
      <c r="C14" s="60"/>
      <c r="D14" s="61" t="s">
        <v>144</v>
      </c>
      <c r="E14" s="62"/>
      <c r="F14" s="63" t="s">
        <v>33</v>
      </c>
      <c r="G14" s="64"/>
      <c r="H14" s="65"/>
      <c r="I14" s="182" t="s">
        <v>57</v>
      </c>
      <c r="J14" s="183">
        <f t="shared" si="0"/>
        <v>771.75000000000023</v>
      </c>
      <c r="K14" s="65"/>
      <c r="L14" s="201">
        <v>43831</v>
      </c>
      <c r="M14" s="201">
        <v>49309</v>
      </c>
      <c r="N14" s="67"/>
      <c r="O14" s="1">
        <f>Böde!O12</f>
        <v>51.449999999999996</v>
      </c>
      <c r="P14" s="2">
        <f>Böde!P12</f>
        <v>51.449999999999996</v>
      </c>
      <c r="Q14" s="34">
        <f>Böde!Q12</f>
        <v>51.449999999999996</v>
      </c>
      <c r="R14" s="34">
        <f>Böde!R12</f>
        <v>51.449999999999996</v>
      </c>
      <c r="S14" s="2">
        <f>Böde!S12</f>
        <v>51.449999999999996</v>
      </c>
      <c r="T14" s="3">
        <f>Böde!T12</f>
        <v>51.449999999999996</v>
      </c>
      <c r="U14" s="3">
        <f>Böde!U12</f>
        <v>51.449999999999996</v>
      </c>
      <c r="V14" s="3">
        <f>Böde!V12</f>
        <v>51.449999999999996</v>
      </c>
      <c r="W14" s="3">
        <f>Böde!W12</f>
        <v>51.449999999999996</v>
      </c>
      <c r="X14" s="3">
        <f>Böde!X12</f>
        <v>51.449999999999996</v>
      </c>
      <c r="Y14" s="3">
        <f>Böde!Y12</f>
        <v>51.449999999999996</v>
      </c>
      <c r="Z14" s="3">
        <f>Böde!Z12</f>
        <v>51.449999999999996</v>
      </c>
      <c r="AA14" s="3">
        <f>Böde!AA12</f>
        <v>51.449999999999996</v>
      </c>
      <c r="AB14" s="3">
        <f>Böde!AB12</f>
        <v>51.449999999999996</v>
      </c>
      <c r="AC14" s="4">
        <f>Böde!AC12</f>
        <v>51.449999999999996</v>
      </c>
    </row>
    <row r="15" spans="1:29" ht="30" x14ac:dyDescent="0.25">
      <c r="A15" s="163">
        <v>1</v>
      </c>
      <c r="B15" s="59"/>
      <c r="C15" s="60"/>
      <c r="D15" s="61" t="s">
        <v>144</v>
      </c>
      <c r="E15" s="62"/>
      <c r="F15" s="63" t="s">
        <v>33</v>
      </c>
      <c r="G15" s="64"/>
      <c r="H15" s="65"/>
      <c r="I15" s="182" t="s">
        <v>59</v>
      </c>
      <c r="J15" s="183">
        <f t="shared" si="0"/>
        <v>2481.75</v>
      </c>
      <c r="K15" s="65"/>
      <c r="L15" s="201">
        <v>43831</v>
      </c>
      <c r="M15" s="201">
        <v>49309</v>
      </c>
      <c r="N15" s="67"/>
      <c r="O15" s="1">
        <f>Csatár!O12</f>
        <v>165.45</v>
      </c>
      <c r="P15" s="2">
        <f>Csatár!P12</f>
        <v>165.45</v>
      </c>
      <c r="Q15" s="34">
        <f>Csatár!Q12</f>
        <v>165.45</v>
      </c>
      <c r="R15" s="34">
        <f>Csatár!R12</f>
        <v>165.45</v>
      </c>
      <c r="S15" s="2">
        <f>Csatár!S12</f>
        <v>165.45</v>
      </c>
      <c r="T15" s="3">
        <f>Csatár!T12</f>
        <v>165.45</v>
      </c>
      <c r="U15" s="3">
        <f>Csatár!U12</f>
        <v>165.45</v>
      </c>
      <c r="V15" s="3">
        <f>Csatár!V12</f>
        <v>165.45</v>
      </c>
      <c r="W15" s="3">
        <f>Csatár!W12</f>
        <v>165.45</v>
      </c>
      <c r="X15" s="3">
        <f>Csatár!X12</f>
        <v>165.45</v>
      </c>
      <c r="Y15" s="3">
        <f>Csatár!Y12</f>
        <v>165.45</v>
      </c>
      <c r="Z15" s="3">
        <f>Csatár!Z12</f>
        <v>165.45</v>
      </c>
      <c r="AA15" s="3">
        <f>Csatár!AA12</f>
        <v>165.45</v>
      </c>
      <c r="AB15" s="3">
        <f>Csatár!AB12</f>
        <v>165.45</v>
      </c>
      <c r="AC15" s="4">
        <f>Csatár!AC12</f>
        <v>165.45</v>
      </c>
    </row>
    <row r="16" spans="1:29" ht="30" x14ac:dyDescent="0.25">
      <c r="A16" s="163">
        <v>1</v>
      </c>
      <c r="B16" s="59"/>
      <c r="C16" s="60"/>
      <c r="D16" s="61" t="s">
        <v>144</v>
      </c>
      <c r="E16" s="62"/>
      <c r="F16" s="63" t="s">
        <v>33</v>
      </c>
      <c r="G16" s="64"/>
      <c r="H16" s="65"/>
      <c r="I16" s="182" t="s">
        <v>61</v>
      </c>
      <c r="J16" s="183">
        <f t="shared" si="0"/>
        <v>1269</v>
      </c>
      <c r="K16" s="65"/>
      <c r="L16" s="201">
        <v>43831</v>
      </c>
      <c r="M16" s="201">
        <v>49309</v>
      </c>
      <c r="N16" s="67"/>
      <c r="O16" s="1">
        <f>Hottó!O12</f>
        <v>84.6</v>
      </c>
      <c r="P16" s="2">
        <f>Hottó!P12</f>
        <v>84.6</v>
      </c>
      <c r="Q16" s="34">
        <f>Hottó!Q12</f>
        <v>84.6</v>
      </c>
      <c r="R16" s="34">
        <f>Hottó!R12</f>
        <v>84.6</v>
      </c>
      <c r="S16" s="2">
        <f>Hottó!S12</f>
        <v>84.6</v>
      </c>
      <c r="T16" s="3">
        <f>Hottó!T12</f>
        <v>84.6</v>
      </c>
      <c r="U16" s="3">
        <f>Hottó!U12</f>
        <v>84.6</v>
      </c>
      <c r="V16" s="3">
        <f>Hottó!V12</f>
        <v>84.6</v>
      </c>
      <c r="W16" s="3">
        <f>Hottó!W12</f>
        <v>84.6</v>
      </c>
      <c r="X16" s="3">
        <f>Hottó!X12</f>
        <v>84.6</v>
      </c>
      <c r="Y16" s="3">
        <f>Hottó!Y12</f>
        <v>84.6</v>
      </c>
      <c r="Z16" s="3">
        <f>Hottó!Z12</f>
        <v>84.6</v>
      </c>
      <c r="AA16" s="3">
        <f>Hottó!AA12</f>
        <v>84.6</v>
      </c>
      <c r="AB16" s="3">
        <f>Hottó!AB12</f>
        <v>84.6</v>
      </c>
      <c r="AC16" s="4">
        <f>Hottó!AC12</f>
        <v>84.6</v>
      </c>
    </row>
    <row r="17" spans="1:29" ht="30" x14ac:dyDescent="0.25">
      <c r="A17" s="163">
        <v>1</v>
      </c>
      <c r="B17" s="59"/>
      <c r="C17" s="60"/>
      <c r="D17" s="61" t="s">
        <v>144</v>
      </c>
      <c r="E17" s="62"/>
      <c r="F17" s="63" t="s">
        <v>33</v>
      </c>
      <c r="G17" s="64"/>
      <c r="H17" s="65"/>
      <c r="I17" s="182" t="s">
        <v>63</v>
      </c>
      <c r="J17" s="183">
        <f t="shared" si="0"/>
        <v>1592.8000000000004</v>
      </c>
      <c r="K17" s="65"/>
      <c r="L17" s="201">
        <v>43831</v>
      </c>
      <c r="M17" s="201">
        <v>49309</v>
      </c>
      <c r="N17" s="67"/>
      <c r="O17" s="1">
        <f>Kiskutas!O12</f>
        <v>400</v>
      </c>
      <c r="P17" s="2">
        <f>Kiskutas!P12</f>
        <v>85.2</v>
      </c>
      <c r="Q17" s="34">
        <f>Kiskutas!Q12</f>
        <v>85.2</v>
      </c>
      <c r="R17" s="34">
        <f>Kiskutas!R12</f>
        <v>85.2</v>
      </c>
      <c r="S17" s="2">
        <f>Kiskutas!S12</f>
        <v>85.2</v>
      </c>
      <c r="T17" s="3">
        <f>Kiskutas!T12</f>
        <v>85.2</v>
      </c>
      <c r="U17" s="3">
        <f>Kiskutas!U12</f>
        <v>85.2</v>
      </c>
      <c r="V17" s="3">
        <f>Kiskutas!V12</f>
        <v>85.2</v>
      </c>
      <c r="W17" s="3">
        <f>Kiskutas!W12</f>
        <v>85.2</v>
      </c>
      <c r="X17" s="3">
        <f>Kiskutas!X12</f>
        <v>85.2</v>
      </c>
      <c r="Y17" s="3">
        <f>Kiskutas!Y12</f>
        <v>85.2</v>
      </c>
      <c r="Z17" s="3">
        <f>Kiskutas!Z12</f>
        <v>85.2</v>
      </c>
      <c r="AA17" s="3">
        <f>Kiskutas!AA12</f>
        <v>85.2</v>
      </c>
      <c r="AB17" s="3">
        <f>Kiskutas!AB12</f>
        <v>85.2</v>
      </c>
      <c r="AC17" s="4">
        <f>Kiskutas!AC12</f>
        <v>85.2</v>
      </c>
    </row>
    <row r="18" spans="1:29" ht="30" x14ac:dyDescent="0.25">
      <c r="A18" s="163">
        <v>1</v>
      </c>
      <c r="B18" s="59"/>
      <c r="C18" s="60"/>
      <c r="D18" s="61" t="s">
        <v>144</v>
      </c>
      <c r="E18" s="62"/>
      <c r="F18" s="63" t="s">
        <v>33</v>
      </c>
      <c r="G18" s="64"/>
      <c r="H18" s="65"/>
      <c r="I18" s="182" t="s">
        <v>65</v>
      </c>
      <c r="J18" s="183">
        <f t="shared" si="0"/>
        <v>2700</v>
      </c>
      <c r="K18" s="65"/>
      <c r="L18" s="201">
        <v>43831</v>
      </c>
      <c r="M18" s="201">
        <v>49309</v>
      </c>
      <c r="N18" s="67"/>
      <c r="O18" s="1">
        <f>Nagykutas!O12</f>
        <v>180</v>
      </c>
      <c r="P18" s="2">
        <f>Nagykutas!P12</f>
        <v>180</v>
      </c>
      <c r="Q18" s="34">
        <f>Nagykutas!Q12</f>
        <v>180</v>
      </c>
      <c r="R18" s="34">
        <f>Nagykutas!R12</f>
        <v>180</v>
      </c>
      <c r="S18" s="2">
        <f>Nagykutas!S12</f>
        <v>180</v>
      </c>
      <c r="T18" s="3">
        <f>Nagykutas!T12</f>
        <v>180</v>
      </c>
      <c r="U18" s="3">
        <f>Nagykutas!U12</f>
        <v>180</v>
      </c>
      <c r="V18" s="3">
        <f>Nagykutas!V12</f>
        <v>180</v>
      </c>
      <c r="W18" s="3">
        <f>Nagykutas!W12</f>
        <v>180</v>
      </c>
      <c r="X18" s="3">
        <f>Nagykutas!X12</f>
        <v>180</v>
      </c>
      <c r="Y18" s="3">
        <f>Nagykutas!Y12</f>
        <v>180</v>
      </c>
      <c r="Z18" s="3">
        <f>Nagykutas!Z12</f>
        <v>180</v>
      </c>
      <c r="AA18" s="3">
        <f>Nagykutas!AA12</f>
        <v>180</v>
      </c>
      <c r="AB18" s="3">
        <f>Nagykutas!AB12</f>
        <v>180</v>
      </c>
      <c r="AC18" s="4">
        <f>Nagykutas!AC12</f>
        <v>180</v>
      </c>
    </row>
    <row r="19" spans="1:29" ht="30" x14ac:dyDescent="0.25">
      <c r="A19" s="163">
        <v>1</v>
      </c>
      <c r="B19" s="59"/>
      <c r="C19" s="60"/>
      <c r="D19" s="61" t="s">
        <v>144</v>
      </c>
      <c r="E19" s="62"/>
      <c r="F19" s="63" t="s">
        <v>33</v>
      </c>
      <c r="G19" s="64"/>
      <c r="H19" s="65"/>
      <c r="I19" s="182" t="s">
        <v>67</v>
      </c>
      <c r="J19" s="183">
        <f t="shared" si="0"/>
        <v>28007.199999999993</v>
      </c>
      <c r="K19" s="65"/>
      <c r="L19" s="201">
        <v>43831</v>
      </c>
      <c r="M19" s="201">
        <v>49309</v>
      </c>
      <c r="N19" s="67"/>
      <c r="O19" s="1">
        <f>Sárhida!O12</f>
        <v>892</v>
      </c>
      <c r="P19" s="2">
        <f>Sárhida!P12</f>
        <v>1936.8</v>
      </c>
      <c r="Q19" s="34">
        <f>Sárhida!Q12</f>
        <v>1936.8</v>
      </c>
      <c r="R19" s="34">
        <f>Sárhida!R12</f>
        <v>1936.8</v>
      </c>
      <c r="S19" s="2">
        <f>Sárhida!S12</f>
        <v>1936.8</v>
      </c>
      <c r="T19" s="3">
        <f>Sárhida!T12</f>
        <v>1936.8</v>
      </c>
      <c r="U19" s="3">
        <f>Sárhida!U12</f>
        <v>1936.8</v>
      </c>
      <c r="V19" s="3">
        <f>Sárhida!V12</f>
        <v>1936.8</v>
      </c>
      <c r="W19" s="3">
        <f>Sárhida!W12</f>
        <v>1936.8</v>
      </c>
      <c r="X19" s="3">
        <f>Sárhida!X12</f>
        <v>1936.8</v>
      </c>
      <c r="Y19" s="3">
        <f>Sárhida!Y12</f>
        <v>1936.8</v>
      </c>
      <c r="Z19" s="3">
        <f>Sárhida!Z12</f>
        <v>1936.8</v>
      </c>
      <c r="AA19" s="3">
        <f>Sárhida!AA12</f>
        <v>1936.8</v>
      </c>
      <c r="AB19" s="3">
        <f>Sárhida!AB12</f>
        <v>1936.8</v>
      </c>
      <c r="AC19" s="4">
        <f>Sárhida!AC12</f>
        <v>1936.8</v>
      </c>
    </row>
    <row r="20" spans="1:29" ht="30" x14ac:dyDescent="0.25">
      <c r="A20" s="163">
        <v>1</v>
      </c>
      <c r="B20" s="59"/>
      <c r="C20" s="60"/>
      <c r="D20" s="61" t="s">
        <v>144</v>
      </c>
      <c r="E20" s="62"/>
      <c r="F20" s="63" t="s">
        <v>33</v>
      </c>
      <c r="G20" s="64"/>
      <c r="H20" s="65"/>
      <c r="I20" s="182" t="s">
        <v>69</v>
      </c>
      <c r="J20" s="183">
        <f t="shared" si="0"/>
        <v>5883.75</v>
      </c>
      <c r="K20" s="65"/>
      <c r="L20" s="201">
        <v>43831</v>
      </c>
      <c r="M20" s="201">
        <v>49309</v>
      </c>
      <c r="N20" s="67"/>
      <c r="O20" s="1">
        <f>Teskánd!O12</f>
        <v>392.25</v>
      </c>
      <c r="P20" s="2">
        <f>Teskánd!P12</f>
        <v>392.25</v>
      </c>
      <c r="Q20" s="34">
        <f>Teskánd!Q12</f>
        <v>392.25</v>
      </c>
      <c r="R20" s="34">
        <f>Teskánd!R12</f>
        <v>392.25</v>
      </c>
      <c r="S20" s="2">
        <f>Teskánd!S12</f>
        <v>392.25</v>
      </c>
      <c r="T20" s="3">
        <f>Teskánd!T12</f>
        <v>392.25</v>
      </c>
      <c r="U20" s="3">
        <f>Teskánd!U12</f>
        <v>392.25</v>
      </c>
      <c r="V20" s="3">
        <f>Teskánd!V12</f>
        <v>392.25</v>
      </c>
      <c r="W20" s="3">
        <f>Teskánd!W12</f>
        <v>392.25</v>
      </c>
      <c r="X20" s="3">
        <f>Teskánd!X12</f>
        <v>392.25</v>
      </c>
      <c r="Y20" s="3">
        <f>Teskánd!Y12</f>
        <v>392.25</v>
      </c>
      <c r="Z20" s="3">
        <f>Teskánd!Z12</f>
        <v>392.25</v>
      </c>
      <c r="AA20" s="3">
        <f>Teskánd!AA12</f>
        <v>392.25</v>
      </c>
      <c r="AB20" s="3">
        <f>Teskánd!AB12</f>
        <v>392.25</v>
      </c>
      <c r="AC20" s="4">
        <f>Teskánd!AC12</f>
        <v>392.25</v>
      </c>
    </row>
    <row r="21" spans="1:29" ht="30" x14ac:dyDescent="0.25">
      <c r="A21" s="163">
        <v>1</v>
      </c>
      <c r="B21" s="59"/>
      <c r="C21" s="60"/>
      <c r="D21" s="61" t="s">
        <v>144</v>
      </c>
      <c r="E21" s="62"/>
      <c r="F21" s="63" t="s">
        <v>33</v>
      </c>
      <c r="G21" s="64"/>
      <c r="H21" s="65"/>
      <c r="I21" s="182" t="s">
        <v>72</v>
      </c>
      <c r="J21" s="183">
        <f t="shared" si="0"/>
        <v>465009.89999999985</v>
      </c>
      <c r="K21" s="65"/>
      <c r="L21" s="201">
        <v>43831</v>
      </c>
      <c r="M21" s="201">
        <v>49309</v>
      </c>
      <c r="N21" s="67"/>
      <c r="O21" s="1">
        <f>Zalaegerszeg!O12</f>
        <v>18993</v>
      </c>
      <c r="P21" s="2">
        <f>Zalaegerszeg!P12</f>
        <v>31858.35</v>
      </c>
      <c r="Q21" s="34">
        <f>Zalaegerszeg!Q12</f>
        <v>31858.35</v>
      </c>
      <c r="R21" s="34">
        <f>Zalaegerszeg!R12</f>
        <v>31858.35</v>
      </c>
      <c r="S21" s="2">
        <f>Zalaegerszeg!S12</f>
        <v>31858.35</v>
      </c>
      <c r="T21" s="3">
        <f>Zalaegerszeg!T12</f>
        <v>31858.35</v>
      </c>
      <c r="U21" s="3">
        <f>Zalaegerszeg!U12</f>
        <v>31858.35</v>
      </c>
      <c r="V21" s="3">
        <f>Zalaegerszeg!V12</f>
        <v>31858.35</v>
      </c>
      <c r="W21" s="3">
        <f>Zalaegerszeg!W12</f>
        <v>31858.35</v>
      </c>
      <c r="X21" s="3">
        <f>Zalaegerszeg!X12</f>
        <v>31858.35</v>
      </c>
      <c r="Y21" s="3">
        <f>Zalaegerszeg!Y12</f>
        <v>31858.35</v>
      </c>
      <c r="Z21" s="3">
        <f>Zalaegerszeg!Z12</f>
        <v>31858.35</v>
      </c>
      <c r="AA21" s="3">
        <f>Zalaegerszeg!AA12</f>
        <v>31858.35</v>
      </c>
      <c r="AB21" s="3">
        <f>Zalaegerszeg!AB12</f>
        <v>31858.35</v>
      </c>
      <c r="AC21" s="4">
        <f>Zalaegerszeg!AC12</f>
        <v>31858.35</v>
      </c>
    </row>
    <row r="22" spans="1:29" ht="30" x14ac:dyDescent="0.25">
      <c r="A22" s="163">
        <v>1</v>
      </c>
      <c r="B22" s="59"/>
      <c r="C22" s="60"/>
      <c r="D22" s="61" t="s">
        <v>144</v>
      </c>
      <c r="E22" s="62"/>
      <c r="F22" s="63" t="s">
        <v>33</v>
      </c>
      <c r="G22" s="64"/>
      <c r="H22" s="65"/>
      <c r="I22" s="182" t="s">
        <v>149</v>
      </c>
      <c r="J22" s="183">
        <f t="shared" ref="J22:J34" si="1">SUM(O22:AC22)</f>
        <v>8545.4999999999982</v>
      </c>
      <c r="K22" s="65"/>
      <c r="L22" s="201">
        <v>43831</v>
      </c>
      <c r="M22" s="201">
        <v>49309</v>
      </c>
      <c r="N22" s="67"/>
      <c r="O22" s="1">
        <f>Bagod!O12</f>
        <v>569.69999999999993</v>
      </c>
      <c r="P22" s="2">
        <f>Bagod!P12</f>
        <v>569.69999999999993</v>
      </c>
      <c r="Q22" s="2">
        <f>Bagod!Q12</f>
        <v>569.69999999999993</v>
      </c>
      <c r="R22" s="2">
        <f>Bagod!R12</f>
        <v>569.69999999999993</v>
      </c>
      <c r="S22" s="2">
        <f>Bagod!S12</f>
        <v>569.69999999999993</v>
      </c>
      <c r="T22" s="3">
        <f>Bagod!T12</f>
        <v>569.69999999999993</v>
      </c>
      <c r="U22" s="3">
        <f>Bagod!U12</f>
        <v>569.69999999999993</v>
      </c>
      <c r="V22" s="3">
        <f>Bagod!V12</f>
        <v>569.69999999999993</v>
      </c>
      <c r="W22" s="3">
        <f>Bagod!W12</f>
        <v>569.69999999999993</v>
      </c>
      <c r="X22" s="3">
        <f>Bagod!X12</f>
        <v>569.69999999999993</v>
      </c>
      <c r="Y22" s="3">
        <f>Bagod!Y12</f>
        <v>569.69999999999993</v>
      </c>
      <c r="Z22" s="3">
        <f>Bagod!Z12</f>
        <v>569.69999999999993</v>
      </c>
      <c r="AA22" s="3">
        <f>Bagod!AA12</f>
        <v>569.69999999999993</v>
      </c>
      <c r="AB22" s="3">
        <f>Bagod!AB12</f>
        <v>569.69999999999993</v>
      </c>
      <c r="AC22" s="4">
        <f>Bagod!AC12</f>
        <v>569.69999999999993</v>
      </c>
    </row>
    <row r="23" spans="1:29" ht="30" x14ac:dyDescent="0.25">
      <c r="A23" s="163">
        <v>1</v>
      </c>
      <c r="B23" s="59"/>
      <c r="C23" s="60"/>
      <c r="D23" s="61" t="s">
        <v>144</v>
      </c>
      <c r="E23" s="62"/>
      <c r="F23" s="63" t="s">
        <v>33</v>
      </c>
      <c r="G23" s="64"/>
      <c r="H23" s="65"/>
      <c r="I23" s="182" t="s">
        <v>166</v>
      </c>
      <c r="J23" s="183">
        <f t="shared" si="1"/>
        <v>3721.4999999999991</v>
      </c>
      <c r="K23" s="65"/>
      <c r="L23" s="201">
        <v>43831</v>
      </c>
      <c r="M23" s="201">
        <v>49309</v>
      </c>
      <c r="N23" s="67"/>
      <c r="O23" s="1">
        <f>Boncodfölde!O12</f>
        <v>248.1</v>
      </c>
      <c r="P23" s="2">
        <f>Boncodfölde!P12</f>
        <v>248.1</v>
      </c>
      <c r="Q23" s="2">
        <f>Boncodfölde!Q12</f>
        <v>248.1</v>
      </c>
      <c r="R23" s="2">
        <f>Boncodfölde!R12</f>
        <v>248.1</v>
      </c>
      <c r="S23" s="2">
        <f>Boncodfölde!S12</f>
        <v>248.1</v>
      </c>
      <c r="T23" s="3">
        <f>Boncodfölde!T12</f>
        <v>248.1</v>
      </c>
      <c r="U23" s="3">
        <f>Boncodfölde!U12</f>
        <v>248.1</v>
      </c>
      <c r="V23" s="3">
        <f>Boncodfölde!V12</f>
        <v>248.1</v>
      </c>
      <c r="W23" s="3">
        <f>Boncodfölde!W12</f>
        <v>248.1</v>
      </c>
      <c r="X23" s="3">
        <f>Boncodfölde!X12</f>
        <v>248.1</v>
      </c>
      <c r="Y23" s="3">
        <f>Boncodfölde!Y12</f>
        <v>248.1</v>
      </c>
      <c r="Z23" s="3">
        <f>Boncodfölde!Z12</f>
        <v>248.1</v>
      </c>
      <c r="AA23" s="3">
        <f>Boncodfölde!AA12</f>
        <v>248.1</v>
      </c>
      <c r="AB23" s="3">
        <f>Boncodfölde!AB12</f>
        <v>248.1</v>
      </c>
      <c r="AC23" s="4">
        <f>Boncodfölde!AC12</f>
        <v>248.1</v>
      </c>
    </row>
    <row r="24" spans="1:29" ht="30" x14ac:dyDescent="0.25">
      <c r="A24" s="163">
        <v>1</v>
      </c>
      <c r="B24" s="59"/>
      <c r="C24" s="60"/>
      <c r="D24" s="61" t="s">
        <v>144</v>
      </c>
      <c r="E24" s="62"/>
      <c r="F24" s="63" t="s">
        <v>33</v>
      </c>
      <c r="G24" s="64"/>
      <c r="H24" s="65"/>
      <c r="I24" s="182" t="s">
        <v>168</v>
      </c>
      <c r="J24" s="183">
        <f t="shared" si="1"/>
        <v>1796.6000000000006</v>
      </c>
      <c r="K24" s="65"/>
      <c r="L24" s="201">
        <v>43831</v>
      </c>
      <c r="M24" s="201">
        <v>49309</v>
      </c>
      <c r="N24" s="67"/>
      <c r="O24" s="1">
        <f>Hagyárosbörönd!O12</f>
        <v>272</v>
      </c>
      <c r="P24" s="2">
        <f>Hagyárosbörönd!P12</f>
        <v>108.89999999999999</v>
      </c>
      <c r="Q24" s="2">
        <f>Hagyárosbörönd!Q12</f>
        <v>108.89999999999999</v>
      </c>
      <c r="R24" s="2">
        <f>Hagyárosbörönd!R12</f>
        <v>108.89999999999999</v>
      </c>
      <c r="S24" s="2">
        <f>Hagyárosbörönd!S12</f>
        <v>108.89999999999999</v>
      </c>
      <c r="T24" s="3">
        <f>Hagyárosbörönd!T12</f>
        <v>108.89999999999999</v>
      </c>
      <c r="U24" s="3">
        <f>Hagyárosbörönd!U12</f>
        <v>108.89999999999999</v>
      </c>
      <c r="V24" s="3">
        <f>Hagyárosbörönd!V12</f>
        <v>108.89999999999999</v>
      </c>
      <c r="W24" s="3">
        <f>Hagyárosbörönd!W12</f>
        <v>108.89999999999999</v>
      </c>
      <c r="X24" s="3">
        <f>Hagyárosbörönd!X12</f>
        <v>108.89999999999999</v>
      </c>
      <c r="Y24" s="3">
        <f>Hagyárosbörönd!Y12</f>
        <v>108.89999999999999</v>
      </c>
      <c r="Z24" s="3">
        <f>Hagyárosbörönd!Z12</f>
        <v>108.89999999999999</v>
      </c>
      <c r="AA24" s="3">
        <f>Hagyárosbörönd!AA12</f>
        <v>108.89999999999999</v>
      </c>
      <c r="AB24" s="3">
        <f>Hagyárosbörönd!AB12</f>
        <v>108.89999999999999</v>
      </c>
      <c r="AC24" s="4">
        <f>Hagyárosbörönd!AC12</f>
        <v>108.89999999999999</v>
      </c>
    </row>
    <row r="25" spans="1:29" ht="30" x14ac:dyDescent="0.25">
      <c r="A25" s="163">
        <v>1</v>
      </c>
      <c r="B25" s="59"/>
      <c r="C25" s="60"/>
      <c r="D25" s="61" t="s">
        <v>144</v>
      </c>
      <c r="E25" s="62"/>
      <c r="F25" s="63" t="s">
        <v>33</v>
      </c>
      <c r="G25" s="64"/>
      <c r="H25" s="65"/>
      <c r="I25" s="182" t="s">
        <v>173</v>
      </c>
      <c r="J25" s="183">
        <f t="shared" si="1"/>
        <v>2352.8999999999992</v>
      </c>
      <c r="K25" s="65"/>
      <c r="L25" s="201">
        <v>43831</v>
      </c>
      <c r="M25" s="201">
        <v>49309</v>
      </c>
      <c r="N25" s="67"/>
      <c r="O25" s="1">
        <f>Kávás!O12</f>
        <v>759</v>
      </c>
      <c r="P25" s="2">
        <f>Kávás!P12</f>
        <v>113.85</v>
      </c>
      <c r="Q25" s="2">
        <f>Kávás!Q12</f>
        <v>113.85</v>
      </c>
      <c r="R25" s="2">
        <f>Kávás!R12</f>
        <v>113.85</v>
      </c>
      <c r="S25" s="2">
        <f>Kávás!S12</f>
        <v>113.85</v>
      </c>
      <c r="T25" s="3">
        <f>Kávás!T12</f>
        <v>113.85</v>
      </c>
      <c r="U25" s="3">
        <f>Kávás!U12</f>
        <v>113.85</v>
      </c>
      <c r="V25" s="3">
        <f>Kávás!V12</f>
        <v>113.85</v>
      </c>
      <c r="W25" s="3">
        <f>Kávás!W12</f>
        <v>113.85</v>
      </c>
      <c r="X25" s="3">
        <f>Kávás!X12</f>
        <v>113.85</v>
      </c>
      <c r="Y25" s="3">
        <f>Kávás!Y12</f>
        <v>113.85</v>
      </c>
      <c r="Z25" s="3">
        <f>Kávás!Z12</f>
        <v>113.85</v>
      </c>
      <c r="AA25" s="3">
        <f>Kávás!AA12</f>
        <v>113.85</v>
      </c>
      <c r="AB25" s="3">
        <f>Kávás!AB12</f>
        <v>113.85</v>
      </c>
      <c r="AC25" s="4">
        <f>Kávás!AC12</f>
        <v>113.85</v>
      </c>
    </row>
    <row r="26" spans="1:29" ht="30" x14ac:dyDescent="0.25">
      <c r="A26" s="163">
        <v>1</v>
      </c>
      <c r="B26" s="59"/>
      <c r="C26" s="60"/>
      <c r="D26" s="61" t="s">
        <v>144</v>
      </c>
      <c r="E26" s="62"/>
      <c r="F26" s="63" t="s">
        <v>33</v>
      </c>
      <c r="G26" s="64"/>
      <c r="H26" s="65"/>
      <c r="I26" s="182" t="s">
        <v>178</v>
      </c>
      <c r="J26" s="183">
        <f t="shared" si="1"/>
        <v>3060</v>
      </c>
      <c r="K26" s="65"/>
      <c r="L26" s="201">
        <v>43831</v>
      </c>
      <c r="M26" s="201">
        <v>49309</v>
      </c>
      <c r="N26" s="67"/>
      <c r="O26" s="1">
        <f>Zalaboldogfa!O12</f>
        <v>204</v>
      </c>
      <c r="P26" s="2">
        <f>Zalaboldogfa!P12</f>
        <v>204</v>
      </c>
      <c r="Q26" s="2">
        <f>Zalaboldogfa!Q12</f>
        <v>204</v>
      </c>
      <c r="R26" s="2">
        <f>Zalaboldogfa!R12</f>
        <v>204</v>
      </c>
      <c r="S26" s="2">
        <f>Zalaboldogfa!S12</f>
        <v>204</v>
      </c>
      <c r="T26" s="3">
        <f>Zalaboldogfa!T12</f>
        <v>204</v>
      </c>
      <c r="U26" s="3">
        <f>Zalaboldogfa!U12</f>
        <v>204</v>
      </c>
      <c r="V26" s="3">
        <f>Zalaboldogfa!V12</f>
        <v>204</v>
      </c>
      <c r="W26" s="3">
        <f>Zalaboldogfa!W12</f>
        <v>204</v>
      </c>
      <c r="X26" s="3">
        <f>Zalaboldogfa!X12</f>
        <v>204</v>
      </c>
      <c r="Y26" s="3">
        <f>Zalaboldogfa!Y12</f>
        <v>204</v>
      </c>
      <c r="Z26" s="3">
        <f>Zalaboldogfa!Z12</f>
        <v>204</v>
      </c>
      <c r="AA26" s="3">
        <f>Zalaboldogfa!AA12</f>
        <v>204</v>
      </c>
      <c r="AB26" s="3">
        <f>Zalaboldogfa!AB12</f>
        <v>204</v>
      </c>
      <c r="AC26" s="4">
        <f>Zalaboldogfa!AC12</f>
        <v>204</v>
      </c>
    </row>
    <row r="27" spans="1:29" ht="30" x14ac:dyDescent="0.25">
      <c r="A27" s="163">
        <v>1</v>
      </c>
      <c r="B27" s="59"/>
      <c r="C27" s="60"/>
      <c r="D27" s="61" t="s">
        <v>144</v>
      </c>
      <c r="E27" s="62"/>
      <c r="F27" s="63" t="s">
        <v>33</v>
      </c>
      <c r="G27" s="64"/>
      <c r="H27" s="65"/>
      <c r="I27" s="182" t="s">
        <v>181</v>
      </c>
      <c r="J27" s="183">
        <f t="shared" si="1"/>
        <v>2432.2500000000005</v>
      </c>
      <c r="K27" s="65"/>
      <c r="L27" s="201">
        <v>43831</v>
      </c>
      <c r="M27" s="201">
        <v>49309</v>
      </c>
      <c r="N27" s="67"/>
      <c r="O27" s="1">
        <f>Zalaszentgyörgy!O12</f>
        <v>162.15</v>
      </c>
      <c r="P27" s="2">
        <f>Zalaszentgyörgy!P12</f>
        <v>162.15</v>
      </c>
      <c r="Q27" s="2">
        <f>Zalaszentgyörgy!Q12</f>
        <v>162.15</v>
      </c>
      <c r="R27" s="2">
        <f>Zalaszentgyörgy!R12</f>
        <v>162.15</v>
      </c>
      <c r="S27" s="2">
        <f>Zalaszentgyörgy!S12</f>
        <v>162.15</v>
      </c>
      <c r="T27" s="3">
        <f>Zalaszentgyörgy!T12</f>
        <v>162.15</v>
      </c>
      <c r="U27" s="3">
        <f>Zalaszentgyörgy!U12</f>
        <v>162.15</v>
      </c>
      <c r="V27" s="3">
        <f>Zalaszentgyörgy!V12</f>
        <v>162.15</v>
      </c>
      <c r="W27" s="3">
        <f>Zalaszentgyörgy!W12</f>
        <v>162.15</v>
      </c>
      <c r="X27" s="3">
        <f>Zalaszentgyörgy!X12</f>
        <v>162.15</v>
      </c>
      <c r="Y27" s="3">
        <f>Zalaszentgyörgy!Y12</f>
        <v>162.15</v>
      </c>
      <c r="Z27" s="3">
        <f>Zalaszentgyörgy!Z12</f>
        <v>162.15</v>
      </c>
      <c r="AA27" s="3">
        <f>Zalaszentgyörgy!AA12</f>
        <v>162.15</v>
      </c>
      <c r="AB27" s="3">
        <f>Zalaszentgyörgy!AB12</f>
        <v>162.15</v>
      </c>
      <c r="AC27" s="4">
        <f>Zalaszentgyörgy!AC12</f>
        <v>162.15</v>
      </c>
    </row>
    <row r="28" spans="1:29" ht="30" x14ac:dyDescent="0.25">
      <c r="A28" s="163">
        <v>1</v>
      </c>
      <c r="B28" s="59"/>
      <c r="C28" s="60"/>
      <c r="D28" s="61" t="s">
        <v>144</v>
      </c>
      <c r="E28" s="62"/>
      <c r="F28" s="63" t="s">
        <v>33</v>
      </c>
      <c r="G28" s="64"/>
      <c r="H28" s="65"/>
      <c r="I28" s="182" t="s">
        <v>183</v>
      </c>
      <c r="J28" s="183">
        <f t="shared" si="1"/>
        <v>1153.1999999999996</v>
      </c>
      <c r="K28" s="65"/>
      <c r="L28" s="201">
        <v>43831</v>
      </c>
      <c r="M28" s="201">
        <v>49309</v>
      </c>
      <c r="N28" s="67"/>
      <c r="O28" s="1">
        <f>Csonkahegyhát!O12</f>
        <v>372</v>
      </c>
      <c r="P28" s="2">
        <f>Csonkahegyhát!P12</f>
        <v>55.8</v>
      </c>
      <c r="Q28" s="2">
        <f>Csonkahegyhát!Q12</f>
        <v>55.8</v>
      </c>
      <c r="R28" s="2">
        <f>Csonkahegyhát!R12</f>
        <v>55.8</v>
      </c>
      <c r="S28" s="2">
        <f>Csonkahegyhát!S12</f>
        <v>55.8</v>
      </c>
      <c r="T28" s="3">
        <f>Csonkahegyhát!T12</f>
        <v>55.8</v>
      </c>
      <c r="U28" s="3">
        <f>Csonkahegyhát!U12</f>
        <v>55.8</v>
      </c>
      <c r="V28" s="3">
        <f>Csonkahegyhát!V12</f>
        <v>55.8</v>
      </c>
      <c r="W28" s="3">
        <f>Csonkahegyhát!W12</f>
        <v>55.8</v>
      </c>
      <c r="X28" s="3">
        <f>Csonkahegyhát!X12</f>
        <v>55.8</v>
      </c>
      <c r="Y28" s="3">
        <f>Csonkahegyhát!Y12</f>
        <v>55.8</v>
      </c>
      <c r="Z28" s="3">
        <f>Csonkahegyhát!Z12</f>
        <v>55.8</v>
      </c>
      <c r="AA28" s="3">
        <f>Csonkahegyhát!AA12</f>
        <v>55.8</v>
      </c>
      <c r="AB28" s="3">
        <f>Csonkahegyhát!AB12</f>
        <v>55.8</v>
      </c>
      <c r="AC28" s="4">
        <f>Csonkahegyhát!AC12</f>
        <v>55.8</v>
      </c>
    </row>
    <row r="29" spans="1:29" ht="30" x14ac:dyDescent="0.25">
      <c r="A29" s="163">
        <v>1</v>
      </c>
      <c r="B29" s="59"/>
      <c r="C29" s="60"/>
      <c r="D29" s="61" t="s">
        <v>144</v>
      </c>
      <c r="E29" s="62"/>
      <c r="F29" s="63" t="s">
        <v>33</v>
      </c>
      <c r="G29" s="64"/>
      <c r="H29" s="65"/>
      <c r="I29" s="182" t="s">
        <v>188</v>
      </c>
      <c r="J29" s="183">
        <f t="shared" si="1"/>
        <v>449.5</v>
      </c>
      <c r="K29" s="65"/>
      <c r="L29" s="201">
        <v>43831</v>
      </c>
      <c r="M29" s="201">
        <v>49309</v>
      </c>
      <c r="N29" s="67"/>
      <c r="O29" s="1">
        <f>Dobronhegy!O12</f>
        <v>145</v>
      </c>
      <c r="P29" s="2">
        <f>Dobronhegy!P12</f>
        <v>21.75</v>
      </c>
      <c r="Q29" s="2">
        <f>Dobronhegy!Q12</f>
        <v>21.75</v>
      </c>
      <c r="R29" s="2">
        <f>Dobronhegy!R12</f>
        <v>21.75</v>
      </c>
      <c r="S29" s="2">
        <f>Dobronhegy!S12</f>
        <v>21.75</v>
      </c>
      <c r="T29" s="3">
        <f>Dobronhegy!T12</f>
        <v>21.75</v>
      </c>
      <c r="U29" s="3">
        <f>Dobronhegy!U12</f>
        <v>21.75</v>
      </c>
      <c r="V29" s="3">
        <f>Dobronhegy!V12</f>
        <v>21.75</v>
      </c>
      <c r="W29" s="3">
        <f>Dobronhegy!W12</f>
        <v>21.75</v>
      </c>
      <c r="X29" s="3">
        <f>Dobronhegy!X12</f>
        <v>21.75</v>
      </c>
      <c r="Y29" s="3">
        <f>Dobronhegy!Y12</f>
        <v>21.75</v>
      </c>
      <c r="Z29" s="3">
        <f>Dobronhegy!Z12</f>
        <v>21.75</v>
      </c>
      <c r="AA29" s="3">
        <f>Dobronhegy!AA12</f>
        <v>21.75</v>
      </c>
      <c r="AB29" s="3">
        <f>Dobronhegy!AB12</f>
        <v>21.75</v>
      </c>
      <c r="AC29" s="4">
        <f>Dobronhegy!AC12</f>
        <v>21.75</v>
      </c>
    </row>
    <row r="30" spans="1:29" ht="30" x14ac:dyDescent="0.25">
      <c r="A30" s="163">
        <v>1</v>
      </c>
      <c r="B30" s="59"/>
      <c r="C30" s="60"/>
      <c r="D30" s="61" t="s">
        <v>144</v>
      </c>
      <c r="E30" s="62"/>
      <c r="F30" s="63" t="s">
        <v>33</v>
      </c>
      <c r="G30" s="64"/>
      <c r="H30" s="65"/>
      <c r="I30" s="182" t="s">
        <v>186</v>
      </c>
      <c r="J30" s="183">
        <f t="shared" si="1"/>
        <v>1171.8000000000004</v>
      </c>
      <c r="K30" s="65"/>
      <c r="L30" s="201">
        <v>43831</v>
      </c>
      <c r="M30" s="201">
        <v>49309</v>
      </c>
      <c r="N30" s="67"/>
      <c r="O30" s="1">
        <f>Milejszeg!O12</f>
        <v>378</v>
      </c>
      <c r="P30" s="2">
        <f>Milejszeg!P12</f>
        <v>56.699999999999996</v>
      </c>
      <c r="Q30" s="2">
        <f>Milejszeg!Q12</f>
        <v>56.699999999999996</v>
      </c>
      <c r="R30" s="2">
        <f>Milejszeg!R12</f>
        <v>56.699999999999996</v>
      </c>
      <c r="S30" s="2">
        <f>Milejszeg!S12</f>
        <v>56.699999999999996</v>
      </c>
      <c r="T30" s="3">
        <f>Milejszeg!T12</f>
        <v>56.699999999999996</v>
      </c>
      <c r="U30" s="3">
        <f>Milejszeg!U12</f>
        <v>56.699999999999996</v>
      </c>
      <c r="V30" s="3">
        <f>Milejszeg!V12</f>
        <v>56.699999999999996</v>
      </c>
      <c r="W30" s="3">
        <f>Milejszeg!W12</f>
        <v>56.699999999999996</v>
      </c>
      <c r="X30" s="3">
        <f>Milejszeg!X12</f>
        <v>56.699999999999996</v>
      </c>
      <c r="Y30" s="3">
        <f>Milejszeg!Y12</f>
        <v>56.699999999999996</v>
      </c>
      <c r="Z30" s="3">
        <f>Milejszeg!Z12</f>
        <v>56.699999999999996</v>
      </c>
      <c r="AA30" s="3">
        <f>Milejszeg!AA12</f>
        <v>56.699999999999996</v>
      </c>
      <c r="AB30" s="3">
        <f>Milejszeg!AB12</f>
        <v>56.699999999999996</v>
      </c>
      <c r="AC30" s="4">
        <f>Milejszeg!AC12</f>
        <v>56.699999999999996</v>
      </c>
    </row>
    <row r="31" spans="1:29" ht="30" x14ac:dyDescent="0.25">
      <c r="A31" s="163">
        <v>1</v>
      </c>
      <c r="B31" s="59"/>
      <c r="C31" s="60"/>
      <c r="D31" s="61" t="s">
        <v>144</v>
      </c>
      <c r="E31" s="62"/>
      <c r="F31" s="63" t="s">
        <v>33</v>
      </c>
      <c r="G31" s="64"/>
      <c r="H31" s="65"/>
      <c r="I31" s="182" t="s">
        <v>192</v>
      </c>
      <c r="J31" s="183">
        <f t="shared" si="1"/>
        <v>886.59999999999968</v>
      </c>
      <c r="K31" s="65"/>
      <c r="L31" s="201">
        <v>43831</v>
      </c>
      <c r="M31" s="201">
        <v>49309</v>
      </c>
      <c r="N31" s="67"/>
      <c r="O31" s="1">
        <f>Németfalu!O12</f>
        <v>286</v>
      </c>
      <c r="P31" s="2">
        <f>Németfalu!P12</f>
        <v>42.9</v>
      </c>
      <c r="Q31" s="2">
        <f>Németfalu!Q12</f>
        <v>42.9</v>
      </c>
      <c r="R31" s="2">
        <f>Németfalu!R12</f>
        <v>42.9</v>
      </c>
      <c r="S31" s="2">
        <f>Németfalu!S12</f>
        <v>42.9</v>
      </c>
      <c r="T31" s="3">
        <f>Németfalu!T12</f>
        <v>42.9</v>
      </c>
      <c r="U31" s="3">
        <f>Németfalu!U12</f>
        <v>42.9</v>
      </c>
      <c r="V31" s="3">
        <f>Németfalu!V12</f>
        <v>42.9</v>
      </c>
      <c r="W31" s="3">
        <f>Németfalu!W12</f>
        <v>42.9</v>
      </c>
      <c r="X31" s="3">
        <f>Németfalu!X12</f>
        <v>42.9</v>
      </c>
      <c r="Y31" s="3">
        <f>Németfalu!Y12</f>
        <v>42.9</v>
      </c>
      <c r="Z31" s="3">
        <f>Németfalu!Z12</f>
        <v>42.9</v>
      </c>
      <c r="AA31" s="3">
        <f>Németfalu!AA12</f>
        <v>42.9</v>
      </c>
      <c r="AB31" s="3">
        <f>Németfalu!AB12</f>
        <v>42.9</v>
      </c>
      <c r="AC31" s="4">
        <f>Németfalu!AC12</f>
        <v>42.9</v>
      </c>
    </row>
    <row r="32" spans="1:29" ht="30" x14ac:dyDescent="0.25">
      <c r="A32" s="163">
        <v>1</v>
      </c>
      <c r="B32" s="59"/>
      <c r="C32" s="60"/>
      <c r="D32" s="61" t="s">
        <v>144</v>
      </c>
      <c r="E32" s="62"/>
      <c r="F32" s="63" t="s">
        <v>33</v>
      </c>
      <c r="G32" s="64"/>
      <c r="H32" s="65"/>
      <c r="I32" s="182" t="s">
        <v>194</v>
      </c>
      <c r="J32" s="183">
        <f t="shared" si="1"/>
        <v>573.5</v>
      </c>
      <c r="K32" s="65"/>
      <c r="L32" s="201">
        <v>43831</v>
      </c>
      <c r="M32" s="201">
        <v>49309</v>
      </c>
      <c r="N32" s="67"/>
      <c r="O32" s="1">
        <f>Pálfiszeg!O12</f>
        <v>185</v>
      </c>
      <c r="P32" s="2">
        <f>Pálfiszeg!P12</f>
        <v>27.75</v>
      </c>
      <c r="Q32" s="2">
        <f>Pálfiszeg!Q12</f>
        <v>27.75</v>
      </c>
      <c r="R32" s="2">
        <f>Pálfiszeg!R12</f>
        <v>27.75</v>
      </c>
      <c r="S32" s="2">
        <f>Pálfiszeg!S12</f>
        <v>27.75</v>
      </c>
      <c r="T32" s="3">
        <f>Pálfiszeg!T12</f>
        <v>27.75</v>
      </c>
      <c r="U32" s="3">
        <f>Pálfiszeg!U12</f>
        <v>27.75</v>
      </c>
      <c r="V32" s="3">
        <f>Pálfiszeg!V12</f>
        <v>27.75</v>
      </c>
      <c r="W32" s="3">
        <f>Pálfiszeg!W12</f>
        <v>27.75</v>
      </c>
      <c r="X32" s="3">
        <f>Pálfiszeg!X12</f>
        <v>27.75</v>
      </c>
      <c r="Y32" s="3">
        <f>Pálfiszeg!Y12</f>
        <v>27.75</v>
      </c>
      <c r="Z32" s="3">
        <f>Pálfiszeg!Z12</f>
        <v>27.75</v>
      </c>
      <c r="AA32" s="3">
        <f>Pálfiszeg!AA12</f>
        <v>27.75</v>
      </c>
      <c r="AB32" s="3">
        <f>Pálfiszeg!AB12</f>
        <v>27.75</v>
      </c>
      <c r="AC32" s="4">
        <f>Pálfiszeg!AC12</f>
        <v>27.75</v>
      </c>
    </row>
    <row r="33" spans="1:29" ht="30" x14ac:dyDescent="0.25">
      <c r="A33" s="163">
        <v>1</v>
      </c>
      <c r="B33" s="59"/>
      <c r="C33" s="60"/>
      <c r="D33" s="61" t="s">
        <v>144</v>
      </c>
      <c r="E33" s="62"/>
      <c r="F33" s="63" t="s">
        <v>33</v>
      </c>
      <c r="G33" s="64"/>
      <c r="H33" s="65"/>
      <c r="I33" s="182" t="s">
        <v>196</v>
      </c>
      <c r="J33" s="183">
        <f t="shared" si="1"/>
        <v>4169.2499999999991</v>
      </c>
      <c r="K33" s="65"/>
      <c r="L33" s="201">
        <v>43831</v>
      </c>
      <c r="M33" s="201">
        <v>49309</v>
      </c>
      <c r="N33" s="67"/>
      <c r="O33" s="1">
        <f>Becsvölgye!O12</f>
        <v>277.95</v>
      </c>
      <c r="P33" s="2">
        <f>Becsvölgye!P12</f>
        <v>277.95</v>
      </c>
      <c r="Q33" s="2">
        <f>Becsvölgye!Q12</f>
        <v>277.95</v>
      </c>
      <c r="R33" s="2">
        <f>Becsvölgye!R12</f>
        <v>277.95</v>
      </c>
      <c r="S33" s="2">
        <f>Becsvölgye!S12</f>
        <v>277.95</v>
      </c>
      <c r="T33" s="3">
        <f>Becsvölgye!T12</f>
        <v>277.95</v>
      </c>
      <c r="U33" s="3">
        <f>Becsvölgye!U12</f>
        <v>277.95</v>
      </c>
      <c r="V33" s="3">
        <f>Becsvölgye!V12</f>
        <v>277.95</v>
      </c>
      <c r="W33" s="3">
        <f>Becsvölgye!W12</f>
        <v>277.95</v>
      </c>
      <c r="X33" s="3">
        <f>Becsvölgye!X12</f>
        <v>277.95</v>
      </c>
      <c r="Y33" s="3">
        <f>Becsvölgye!Y12</f>
        <v>277.95</v>
      </c>
      <c r="Z33" s="3">
        <f>Becsvölgye!Z12</f>
        <v>277.95</v>
      </c>
      <c r="AA33" s="3">
        <f>Becsvölgye!AA12</f>
        <v>277.95</v>
      </c>
      <c r="AB33" s="3">
        <f>Becsvölgye!AB12</f>
        <v>277.95</v>
      </c>
      <c r="AC33" s="4">
        <f>Becsvölgye!AC12</f>
        <v>277.95</v>
      </c>
    </row>
    <row r="34" spans="1:29" ht="30" x14ac:dyDescent="0.25">
      <c r="A34" s="163">
        <v>1</v>
      </c>
      <c r="B34" s="59"/>
      <c r="C34" s="60"/>
      <c r="D34" s="61" t="s">
        <v>144</v>
      </c>
      <c r="E34" s="62"/>
      <c r="F34" s="63" t="s">
        <v>33</v>
      </c>
      <c r="G34" s="64"/>
      <c r="H34" s="65"/>
      <c r="I34" s="182" t="s">
        <v>202</v>
      </c>
      <c r="J34" s="183">
        <f t="shared" si="1"/>
        <v>5760</v>
      </c>
      <c r="K34" s="65"/>
      <c r="L34" s="201">
        <v>43831</v>
      </c>
      <c r="M34" s="201">
        <v>49309</v>
      </c>
      <c r="N34" s="67"/>
      <c r="O34" s="1">
        <f>Kustánszeg!O12</f>
        <v>384</v>
      </c>
      <c r="P34" s="2">
        <f>Kustánszeg!P12</f>
        <v>384</v>
      </c>
      <c r="Q34" s="2">
        <f>Kustánszeg!Q12</f>
        <v>384</v>
      </c>
      <c r="R34" s="2">
        <f>Kustánszeg!R12</f>
        <v>384</v>
      </c>
      <c r="S34" s="2">
        <f>Kustánszeg!S12</f>
        <v>384</v>
      </c>
      <c r="T34" s="3">
        <f>Kustánszeg!T12</f>
        <v>384</v>
      </c>
      <c r="U34" s="3">
        <f>Kustánszeg!U12</f>
        <v>384</v>
      </c>
      <c r="V34" s="3">
        <f>Kustánszeg!V12</f>
        <v>384</v>
      </c>
      <c r="W34" s="3">
        <f>Kustánszeg!W12</f>
        <v>384</v>
      </c>
      <c r="X34" s="3">
        <f>Kustánszeg!X12</f>
        <v>384</v>
      </c>
      <c r="Y34" s="3">
        <f>Kustánszeg!Y12</f>
        <v>384</v>
      </c>
      <c r="Z34" s="3">
        <f>Kustánszeg!Z12</f>
        <v>384</v>
      </c>
      <c r="AA34" s="3">
        <f>Kustánszeg!AA12</f>
        <v>384</v>
      </c>
      <c r="AB34" s="3">
        <f>Kustánszeg!AB12</f>
        <v>384</v>
      </c>
      <c r="AC34" s="4">
        <f>Kustánszeg!AC12</f>
        <v>384</v>
      </c>
    </row>
    <row r="35" spans="1:29" ht="30" x14ac:dyDescent="0.25">
      <c r="A35" s="163">
        <v>1</v>
      </c>
      <c r="B35" s="59"/>
      <c r="C35" s="60"/>
      <c r="D35" s="61" t="s">
        <v>144</v>
      </c>
      <c r="E35" s="62"/>
      <c r="F35" s="63" t="s">
        <v>33</v>
      </c>
      <c r="G35" s="64"/>
      <c r="H35" s="65"/>
      <c r="I35" s="182" t="s">
        <v>204</v>
      </c>
      <c r="J35" s="183">
        <f t="shared" ref="J35:J36" si="2">SUM(O35:AC35)</f>
        <v>4083.75</v>
      </c>
      <c r="K35" s="65"/>
      <c r="L35" s="201">
        <v>43831</v>
      </c>
      <c r="M35" s="201">
        <v>49309</v>
      </c>
      <c r="N35" s="67"/>
      <c r="O35" s="1">
        <f>Nagypáli!O12</f>
        <v>272.25</v>
      </c>
      <c r="P35" s="50">
        <f>Nagypáli!P12</f>
        <v>272.25</v>
      </c>
      <c r="Q35" s="50">
        <f>Nagypáli!Q12</f>
        <v>272.25</v>
      </c>
      <c r="R35" s="50">
        <f>Nagypáli!R12</f>
        <v>272.25</v>
      </c>
      <c r="S35" s="50">
        <f>Nagypáli!S12</f>
        <v>272.25</v>
      </c>
      <c r="T35" s="51">
        <f>Nagypáli!T12</f>
        <v>272.25</v>
      </c>
      <c r="U35" s="51">
        <f>Nagypáli!U12</f>
        <v>272.25</v>
      </c>
      <c r="V35" s="51">
        <f>Nagypáli!V12</f>
        <v>272.25</v>
      </c>
      <c r="W35" s="51">
        <f>Nagypáli!W12</f>
        <v>272.25</v>
      </c>
      <c r="X35" s="51">
        <f>Nagypáli!X12</f>
        <v>272.25</v>
      </c>
      <c r="Y35" s="51">
        <f>Nagypáli!Y12</f>
        <v>272.25</v>
      </c>
      <c r="Z35" s="51">
        <f>Nagypáli!Z12</f>
        <v>272.25</v>
      </c>
      <c r="AA35" s="51">
        <f>Nagypáli!AA12</f>
        <v>272.25</v>
      </c>
      <c r="AB35" s="51">
        <f>Nagypáli!AB12</f>
        <v>272.25</v>
      </c>
      <c r="AC35" s="164">
        <f>Nagypáli!AC12</f>
        <v>272.25</v>
      </c>
    </row>
    <row r="36" spans="1:29" ht="30" x14ac:dyDescent="0.25">
      <c r="A36" s="163">
        <v>1</v>
      </c>
      <c r="B36" s="59"/>
      <c r="C36" s="60"/>
      <c r="D36" s="61" t="s">
        <v>172</v>
      </c>
      <c r="E36" s="62"/>
      <c r="F36" s="63" t="s">
        <v>33</v>
      </c>
      <c r="G36" s="64"/>
      <c r="H36" s="65"/>
      <c r="I36" s="182" t="s">
        <v>206</v>
      </c>
      <c r="J36" s="183">
        <f t="shared" si="2"/>
        <v>3735</v>
      </c>
      <c r="K36" s="65"/>
      <c r="L36" s="201">
        <v>43831</v>
      </c>
      <c r="M36" s="201">
        <v>49309</v>
      </c>
      <c r="N36" s="67"/>
      <c r="O36" s="1">
        <f>Kispáli!O12</f>
        <v>249</v>
      </c>
      <c r="P36" s="50">
        <f>Kispáli!P12</f>
        <v>249</v>
      </c>
      <c r="Q36" s="50">
        <f>Kispáli!Q12</f>
        <v>249</v>
      </c>
      <c r="R36" s="50">
        <f>Kispáli!R12</f>
        <v>249</v>
      </c>
      <c r="S36" s="50">
        <f>Kispáli!S12</f>
        <v>249</v>
      </c>
      <c r="T36" s="51">
        <f>Kispáli!T12</f>
        <v>249</v>
      </c>
      <c r="U36" s="51">
        <f>Kispáli!U12</f>
        <v>249</v>
      </c>
      <c r="V36" s="51">
        <f>Kispáli!V12</f>
        <v>249</v>
      </c>
      <c r="W36" s="51">
        <f>Kispáli!W12</f>
        <v>249</v>
      </c>
      <c r="X36" s="51">
        <f>Kispáli!X12</f>
        <v>249</v>
      </c>
      <c r="Y36" s="51">
        <f>Kispáli!Y12</f>
        <v>249</v>
      </c>
      <c r="Z36" s="51">
        <f>Kispáli!Z12</f>
        <v>249</v>
      </c>
      <c r="AA36" s="51">
        <f>Kispáli!AA12</f>
        <v>249</v>
      </c>
      <c r="AB36" s="51">
        <f>Kispáli!AB12</f>
        <v>249</v>
      </c>
      <c r="AC36" s="164">
        <f>Kispáli!AC12</f>
        <v>249</v>
      </c>
    </row>
    <row r="37" spans="1:29" x14ac:dyDescent="0.25">
      <c r="A37" s="163">
        <f>Zalaegerszeg!A13</f>
        <v>36</v>
      </c>
      <c r="B37" s="59"/>
      <c r="C37" s="60" t="str">
        <f>Zalaegerszeg!C13</f>
        <v>Zalaegerszeg</v>
      </c>
      <c r="D37" s="61" t="str">
        <f>Zalaegerszeg!D13</f>
        <v>utólagos szolgalmi ügyintézés</v>
      </c>
      <c r="E37" s="62"/>
      <c r="F37" s="63" t="str">
        <f>Zalaegerszeg!F13</f>
        <v>jogszabályi kötelezettség</v>
      </c>
      <c r="G37" s="64"/>
      <c r="H37" s="65"/>
      <c r="I37" s="182" t="str">
        <f>Zalaegerszeg!I13</f>
        <v>Zalaegerszeg</v>
      </c>
      <c r="J37" s="183">
        <f>Zalaegerszeg!J13</f>
        <v>3000</v>
      </c>
      <c r="K37" s="65"/>
      <c r="L37" s="201">
        <f>Zalaegerszeg!L13</f>
        <v>43831</v>
      </c>
      <c r="M37" s="201">
        <f>Zalaegerszeg!M13</f>
        <v>44196</v>
      </c>
      <c r="N37" s="67" t="str">
        <f>Zalaegerszeg!N13</f>
        <v>rövid</v>
      </c>
      <c r="O37" s="1">
        <v>3000</v>
      </c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/>
      <c r="AC37" s="4"/>
    </row>
    <row r="38" spans="1:29" x14ac:dyDescent="0.25">
      <c r="A38" s="163">
        <f>Zalaegerszeg!A14</f>
        <v>37</v>
      </c>
      <c r="B38" s="59"/>
      <c r="C38" s="60" t="str">
        <f>Zalaegerszeg!C14</f>
        <v>Zalaegerszeg</v>
      </c>
      <c r="D38" s="61" t="str">
        <f>Zalaegerszeg!D14</f>
        <v>MEKH igazgatási díjak</v>
      </c>
      <c r="E38" s="62"/>
      <c r="F38" s="63" t="str">
        <f>Zalaegerszeg!F14</f>
        <v>jogszabályi kötelezettség</v>
      </c>
      <c r="G38" s="64"/>
      <c r="H38" s="65"/>
      <c r="I38" s="182" t="str">
        <f>Zalaegerszeg!I14</f>
        <v>Zalaegerszeg</v>
      </c>
      <c r="J38" s="183">
        <f>Zalaegerszeg!J14</f>
        <v>350</v>
      </c>
      <c r="K38" s="65"/>
      <c r="L38" s="201">
        <f>Zalaegerszeg!L14</f>
        <v>43831</v>
      </c>
      <c r="M38" s="201">
        <f>Zalaegerszeg!M14</f>
        <v>44196</v>
      </c>
      <c r="N38" s="67" t="str">
        <f>Zalaegerszeg!N14</f>
        <v>rövid</v>
      </c>
      <c r="O38" s="1">
        <v>350</v>
      </c>
      <c r="P38" s="2"/>
      <c r="Q38" s="2"/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/>
    </row>
    <row r="39" spans="1:29" x14ac:dyDescent="0.25">
      <c r="A39" s="165"/>
      <c r="B39" s="68" t="s">
        <v>42</v>
      </c>
      <c r="C39" s="69"/>
      <c r="D39" s="69"/>
      <c r="E39" s="69"/>
      <c r="F39" s="69"/>
      <c r="G39" s="69"/>
      <c r="H39" s="70"/>
      <c r="I39" s="184"/>
      <c r="J39" s="181"/>
      <c r="K39" s="71"/>
      <c r="L39" s="72"/>
      <c r="M39" s="73"/>
      <c r="N39" s="71"/>
      <c r="O39" s="71"/>
      <c r="P39" s="71"/>
      <c r="Q39" s="74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166"/>
    </row>
    <row r="40" spans="1:29" ht="15" customHeight="1" x14ac:dyDescent="0.25">
      <c r="A40" s="167"/>
      <c r="B40" s="75" t="s">
        <v>1</v>
      </c>
      <c r="C40" s="71"/>
      <c r="D40" s="71"/>
      <c r="E40" s="71"/>
      <c r="F40" s="71"/>
      <c r="G40" s="71"/>
      <c r="H40" s="70"/>
      <c r="I40" s="181"/>
      <c r="J40" s="181"/>
      <c r="K40" s="76"/>
      <c r="L40" s="72"/>
      <c r="M40" s="73"/>
      <c r="N40" s="76"/>
      <c r="O40" s="76"/>
      <c r="P40" s="76"/>
      <c r="Q40" s="77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93"/>
    </row>
    <row r="41" spans="1:29" s="86" customFormat="1" ht="120" x14ac:dyDescent="0.25">
      <c r="A41" s="148">
        <f>Zalaegerszeg!A17</f>
        <v>25</v>
      </c>
      <c r="B41" s="148"/>
      <c r="C41" s="148" t="str">
        <f>Zalaegerszeg!C17</f>
        <v>Zalaegerszeg 21. kút</v>
      </c>
      <c r="D41" s="148" t="str">
        <f>Zalaegerszeg!D17</f>
        <v>kút felépítmény lapostető vízszigaetelés és bádogozás felújítás 9m2</v>
      </c>
      <c r="E41" s="205" t="str">
        <f>Zalaegerszeg!E17</f>
        <v xml:space="preserve">Az objektum kora, műszaki állapota miatt fennáll a meghibásodás veszélye.
Feladat szükségessége
</v>
      </c>
      <c r="F41" s="205" t="str">
        <f>Zalaegerszeg!F17</f>
        <v>A felhasználók folyamatos vízellátásának biztosítására</v>
      </c>
      <c r="G41" s="205" t="str">
        <f>Zalaegerszeg!G17</f>
        <v>Az elvárt vízigényeket kielégítő megfelelő műszaki állapotú vízbázis.</v>
      </c>
      <c r="H41" s="142"/>
      <c r="I41" s="203" t="str">
        <f>Zalaegerszeg!I17</f>
        <v>Zalaegerszeg</v>
      </c>
      <c r="J41" s="142">
        <f>SUM(O41:AC41)</f>
        <v>120</v>
      </c>
      <c r="K41" s="142"/>
      <c r="L41" s="198">
        <f>Zalaegerszeg!L17</f>
        <v>43831</v>
      </c>
      <c r="M41" s="198">
        <f>Zalaegerszeg!M17</f>
        <v>44196</v>
      </c>
      <c r="N41" s="204" t="str">
        <f>Zalaegerszeg!N17</f>
        <v>rövid</v>
      </c>
      <c r="O41" s="1">
        <f>Zalaegerszeg!O17</f>
        <v>120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86" customFormat="1" ht="120" x14ac:dyDescent="0.25">
      <c r="A42" s="148">
        <f>Zalaegerszeg!A18</f>
        <v>26</v>
      </c>
      <c r="B42" s="148"/>
      <c r="C42" s="148" t="str">
        <f>Zalaegerszeg!C18</f>
        <v>Zalaegerszeg 19. kút</v>
      </c>
      <c r="D42" s="148" t="str">
        <f>Zalaegerszeg!D18</f>
        <v>kút felépítmény lapostető vízszigaetelés és bádogozás felújítás 9m2</v>
      </c>
      <c r="E42" s="205" t="str">
        <f>Zalaegerszeg!E18</f>
        <v xml:space="preserve">Az objektum kora, műszaki állapota miatt fennáll a meghibásodás veszélye.
Feladat szükségessége
</v>
      </c>
      <c r="F42" s="205" t="str">
        <f>Zalaegerszeg!F18</f>
        <v>A felhasználók folyamatos vízellátásának biztosítására</v>
      </c>
      <c r="G42" s="205" t="str">
        <f>Zalaegerszeg!G18</f>
        <v>Az elvárt vízigényeket kielégítő megfelelő műszaki állapotú vízbázis.</v>
      </c>
      <c r="H42" s="142"/>
      <c r="I42" s="203" t="str">
        <f>Zalaegerszeg!I18</f>
        <v>Zalaegerszeg</v>
      </c>
      <c r="J42" s="142">
        <f t="shared" ref="J42:J48" si="3">SUM(O42:AC42)</f>
        <v>120</v>
      </c>
      <c r="K42" s="142"/>
      <c r="L42" s="198">
        <f>Zalaegerszeg!L18</f>
        <v>43831</v>
      </c>
      <c r="M42" s="198">
        <f>Zalaegerszeg!M18</f>
        <v>44196</v>
      </c>
      <c r="N42" s="204" t="str">
        <f>Zalaegerszeg!N18</f>
        <v>rövid</v>
      </c>
      <c r="O42" s="1">
        <f>Zalaegerszeg!O18</f>
        <v>120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6" customFormat="1" ht="120" x14ac:dyDescent="0.25">
      <c r="A43" s="148">
        <f>Zalaegerszeg!A19</f>
        <v>27</v>
      </c>
      <c r="B43" s="148"/>
      <c r="C43" s="148" t="str">
        <f>Zalaegerszeg!C19</f>
        <v>Zalaegerszeg 18. kút</v>
      </c>
      <c r="D43" s="148" t="str">
        <f>Zalaegerszeg!D19</f>
        <v>kút felépítmény lapostető vízszigaetelés és bádogozás felújítás 9m2</v>
      </c>
      <c r="E43" s="205" t="str">
        <f>Zalaegerszeg!E19</f>
        <v xml:space="preserve">Az objektum kora, műszaki állapota miatt fennáll a meghibásodás veszélye.
Feladat szükségessége
</v>
      </c>
      <c r="F43" s="205" t="str">
        <f>Zalaegerszeg!F19</f>
        <v>A felhasználók folyamatos vízellátásának biztosítására</v>
      </c>
      <c r="G43" s="205" t="str">
        <f>Zalaegerszeg!G19</f>
        <v>Az elvárt vízigényeket kielégítő megfelelő műszaki állapotú vízbázis.</v>
      </c>
      <c r="H43" s="142"/>
      <c r="I43" s="203" t="str">
        <f>Zalaegerszeg!I19</f>
        <v>Zalaegerszeg</v>
      </c>
      <c r="J43" s="142">
        <f t="shared" si="3"/>
        <v>120</v>
      </c>
      <c r="K43" s="142"/>
      <c r="L43" s="198">
        <f>Zalaegerszeg!L19</f>
        <v>43831</v>
      </c>
      <c r="M43" s="198">
        <f>Zalaegerszeg!M19</f>
        <v>44196</v>
      </c>
      <c r="N43" s="204" t="str">
        <f>Zalaegerszeg!N19</f>
        <v>rövid</v>
      </c>
      <c r="O43" s="1">
        <f>Zalaegerszeg!O19</f>
        <v>120</v>
      </c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6" customFormat="1" ht="120" x14ac:dyDescent="0.25">
      <c r="A44" s="148">
        <f>Zalaegerszeg!A20</f>
        <v>28</v>
      </c>
      <c r="B44" s="148"/>
      <c r="C44" s="148" t="str">
        <f>Zalaegerszeg!C20</f>
        <v>Zalaegerszeg 15. kút</v>
      </c>
      <c r="D44" s="148" t="str">
        <f>Zalaegerszeg!D20</f>
        <v>kút felépítmény lapostető vízszigaetelés és bádogozás felújítás 9m2</v>
      </c>
      <c r="E44" s="205" t="str">
        <f>Zalaegerszeg!E20</f>
        <v xml:space="preserve">Az objektum kora, műszaki állapota miatt fennáll a meghibásodás veszélye.
Feladat szükségessége
</v>
      </c>
      <c r="F44" s="205" t="str">
        <f>Zalaegerszeg!F20</f>
        <v>A felhasználók folyamatos vízellátásának biztosítására</v>
      </c>
      <c r="G44" s="205" t="str">
        <f>Zalaegerszeg!G20</f>
        <v>Az elvárt vízigényeket kielégítő megfelelő műszaki állapotú vízbázis.</v>
      </c>
      <c r="H44" s="142"/>
      <c r="I44" s="203" t="str">
        <f>Zalaegerszeg!I20</f>
        <v>Zalaegerszeg</v>
      </c>
      <c r="J44" s="142">
        <f t="shared" si="3"/>
        <v>120</v>
      </c>
      <c r="K44" s="142"/>
      <c r="L44" s="198">
        <f>Zalaegerszeg!L20</f>
        <v>43831</v>
      </c>
      <c r="M44" s="198">
        <f>Zalaegerszeg!M20</f>
        <v>44196</v>
      </c>
      <c r="N44" s="204" t="str">
        <f>Zalaegerszeg!N20</f>
        <v>rövid</v>
      </c>
      <c r="O44" s="1">
        <f>Zalaegerszeg!O20</f>
        <v>120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6" customFormat="1" ht="120" x14ac:dyDescent="0.25">
      <c r="A45" s="148">
        <f>Zalaegerszeg!A21</f>
        <v>29</v>
      </c>
      <c r="B45" s="148"/>
      <c r="C45" s="148" t="str">
        <f>Zalaegerszeg!C21</f>
        <v>Zalaegerszeg 13. kút</v>
      </c>
      <c r="D45" s="148" t="str">
        <f>Zalaegerszeg!D21</f>
        <v>kút felépítmény lapostető vízszigaetelés és bádogozás felújítás 9m2</v>
      </c>
      <c r="E45" s="205" t="str">
        <f>Zalaegerszeg!E21</f>
        <v xml:space="preserve">Az objektum kora, műszaki állapota miatt fennáll a meghibásodás veszélye.
Feladat szükségessége
</v>
      </c>
      <c r="F45" s="205" t="str">
        <f>Zalaegerszeg!F21</f>
        <v>A felhasználók folyamatos vízellátásának biztosítására</v>
      </c>
      <c r="G45" s="205" t="str">
        <f>Zalaegerszeg!G21</f>
        <v>Az elvárt vízigényeket kielégítő megfelelő műszaki állapotú vízbázis.</v>
      </c>
      <c r="H45" s="142"/>
      <c r="I45" s="203" t="str">
        <f>Zalaegerszeg!I21</f>
        <v>Zalaegerszeg</v>
      </c>
      <c r="J45" s="142">
        <f t="shared" si="3"/>
        <v>120</v>
      </c>
      <c r="K45" s="142"/>
      <c r="L45" s="198">
        <f>Zalaegerszeg!L21</f>
        <v>43831</v>
      </c>
      <c r="M45" s="198">
        <f>Zalaegerszeg!M21</f>
        <v>44196</v>
      </c>
      <c r="N45" s="204" t="str">
        <f>Zalaegerszeg!N21</f>
        <v>rövid</v>
      </c>
      <c r="O45" s="1">
        <f>Zalaegerszeg!O21</f>
        <v>120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6" customFormat="1" ht="120" x14ac:dyDescent="0.25">
      <c r="A46" s="148">
        <f>Zalaegerszeg!A22</f>
        <v>30</v>
      </c>
      <c r="B46" s="148"/>
      <c r="C46" s="148" t="str">
        <f>Zalaegerszeg!C22</f>
        <v>Zalaegerszeg 21. kút</v>
      </c>
      <c r="D46" s="148" t="str">
        <f>Zalaegerszeg!D22</f>
        <v>kút felépítmény homlokzat felújítás 30m2</v>
      </c>
      <c r="E46" s="205" t="str">
        <f>Zalaegerszeg!E22</f>
        <v xml:space="preserve">Az objektum kora, műszaki állapota miatt fennáll a meghibásodás veszélye.
Feladat szükségessége
</v>
      </c>
      <c r="F46" s="205" t="str">
        <f>Zalaegerszeg!F22</f>
        <v>A felhasználók folyamatos vízellátásának biztosítására</v>
      </c>
      <c r="G46" s="205" t="str">
        <f>Zalaegerszeg!G22</f>
        <v>Az elvárt vízigényeket kielégítő megfelelő műszaki állapotú vízbázis.</v>
      </c>
      <c r="H46" s="142"/>
      <c r="I46" s="203" t="str">
        <f>Zalaegerszeg!I22</f>
        <v>Zalaegerszeg</v>
      </c>
      <c r="J46" s="142">
        <f t="shared" si="3"/>
        <v>250</v>
      </c>
      <c r="K46" s="142"/>
      <c r="L46" s="198">
        <f>Zalaegerszeg!L22</f>
        <v>43831</v>
      </c>
      <c r="M46" s="198">
        <f>Zalaegerszeg!M22</f>
        <v>44196</v>
      </c>
      <c r="N46" s="204" t="str">
        <f>Zalaegerszeg!N22</f>
        <v>rövid</v>
      </c>
      <c r="O46" s="1">
        <f>Zalaegerszeg!O22</f>
        <v>250</v>
      </c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6" customFormat="1" ht="120" x14ac:dyDescent="0.25">
      <c r="A47" s="148">
        <f>Zalaegerszeg!A23</f>
        <v>87</v>
      </c>
      <c r="B47" s="148"/>
      <c r="C47" s="148" t="str">
        <f>Zalaegerszeg!C23</f>
        <v>Zalaegerszeg … kút</v>
      </c>
      <c r="D47" s="148" t="str">
        <f>Zalaegerszeg!D23</f>
        <v>kútfelújítás</v>
      </c>
      <c r="E47" s="205" t="str">
        <f>Zalaegerszeg!E23</f>
        <v xml:space="preserve">Az objektum kora, műszaki állapota miatt fennáll a meghibásodás veszélye.
Feladat szükségessége
</v>
      </c>
      <c r="F47" s="205" t="str">
        <f>Zalaegerszeg!F23</f>
        <v>A felhasználók folyamatos vízellátásának biztosítására</v>
      </c>
      <c r="G47" s="205" t="str">
        <f>Zalaegerszeg!G23</f>
        <v>Az elvárt vízigényeket kielégítő megfelelő műszaki állapotú vízbázis.</v>
      </c>
      <c r="H47" s="142"/>
      <c r="I47" s="203" t="str">
        <f>Zalaegerszeg!I23</f>
        <v>Zalaegerszeg</v>
      </c>
      <c r="J47" s="142">
        <f t="shared" si="3"/>
        <v>6000</v>
      </c>
      <c r="K47" s="142"/>
      <c r="L47" s="198">
        <f>Zalaegerszeg!L23</f>
        <v>44927</v>
      </c>
      <c r="M47" s="198">
        <f>Zalaegerszeg!M23</f>
        <v>45291</v>
      </c>
      <c r="N47" s="204" t="str">
        <f>Zalaegerszeg!N23</f>
        <v>közép</v>
      </c>
      <c r="O47" s="1"/>
      <c r="P47" s="2"/>
      <c r="Q47" s="2"/>
      <c r="R47" s="2">
        <f>Zalaegerszeg!R23</f>
        <v>6000</v>
      </c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6" customFormat="1" ht="120" x14ac:dyDescent="0.25">
      <c r="A48" s="148">
        <f>Zalaegerszeg!A24</f>
        <v>123</v>
      </c>
      <c r="B48" s="148"/>
      <c r="C48" s="148" t="str">
        <f>Zalaegerszeg!C24</f>
        <v>Zalaegerszeg … kút</v>
      </c>
      <c r="D48" s="148" t="str">
        <f>Zalaegerszeg!D24</f>
        <v>kútfelújítás</v>
      </c>
      <c r="E48" s="205" t="str">
        <f>Zalaegerszeg!E24</f>
        <v xml:space="preserve">Az objektum kora, műszaki állapota miatt fennáll a meghibásodás veszélye.
Feladat szükségessége
</v>
      </c>
      <c r="F48" s="205" t="str">
        <f>Zalaegerszeg!F24</f>
        <v>A felhasználók folyamatos vízellátásának biztosítására</v>
      </c>
      <c r="G48" s="205" t="str">
        <f>Zalaegerszeg!G24</f>
        <v>Az elvárt vízigényeket kielégítő megfelelő műszaki állapotú vízbázis.</v>
      </c>
      <c r="H48" s="142"/>
      <c r="I48" s="203" t="str">
        <f>Zalaegerszeg!I24</f>
        <v>Zalaegerszeg</v>
      </c>
      <c r="J48" s="142">
        <f t="shared" si="3"/>
        <v>12000</v>
      </c>
      <c r="K48" s="142"/>
      <c r="L48" s="198">
        <f>Zalaegerszeg!L24</f>
        <v>46753</v>
      </c>
      <c r="M48" s="198">
        <f>Zalaegerszeg!M24</f>
        <v>48944</v>
      </c>
      <c r="N48" s="204" t="str">
        <f>Zalaegerszeg!N24</f>
        <v>hosszú</v>
      </c>
      <c r="O48" s="1"/>
      <c r="P48" s="2"/>
      <c r="Q48" s="2"/>
      <c r="R48" s="2"/>
      <c r="S48" s="2"/>
      <c r="T48" s="3"/>
      <c r="U48" s="3"/>
      <c r="V48" s="3"/>
      <c r="W48" s="3">
        <f>Zalaegerszeg!W24</f>
        <v>6000</v>
      </c>
      <c r="X48" s="3"/>
      <c r="Y48" s="3"/>
      <c r="Z48" s="3"/>
      <c r="AA48" s="3"/>
      <c r="AB48" s="3">
        <f>Zalaegerszeg!AB24</f>
        <v>6000</v>
      </c>
      <c r="AC48" s="4"/>
    </row>
    <row r="49" spans="1:29" x14ac:dyDescent="0.25">
      <c r="A49" s="163"/>
      <c r="B49" s="59"/>
      <c r="C49" s="60"/>
      <c r="D49" s="62"/>
      <c r="E49" s="62"/>
      <c r="F49" s="87"/>
      <c r="G49" s="62"/>
      <c r="H49" s="88"/>
      <c r="I49" s="185"/>
      <c r="J49" s="183"/>
      <c r="K49" s="89"/>
      <c r="L49" s="90"/>
      <c r="M49" s="91"/>
      <c r="N49" s="85"/>
      <c r="O49" s="1"/>
      <c r="P49" s="2"/>
      <c r="Q49" s="34"/>
      <c r="R49" s="34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67"/>
      <c r="B50" s="75" t="s">
        <v>2</v>
      </c>
      <c r="C50" s="71"/>
      <c r="D50" s="71"/>
      <c r="E50" s="71"/>
      <c r="F50" s="71"/>
      <c r="G50" s="71"/>
      <c r="H50" s="76"/>
      <c r="I50" s="181"/>
      <c r="J50" s="194"/>
      <c r="K50" s="76"/>
      <c r="L50" s="73"/>
      <c r="M50" s="73"/>
      <c r="N50" s="76"/>
      <c r="O50" s="76"/>
      <c r="P50" s="76"/>
      <c r="Q50" s="77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93"/>
    </row>
    <row r="51" spans="1:29" s="86" customFormat="1" ht="75" x14ac:dyDescent="0.25">
      <c r="A51" s="80">
        <f>Zalaegerszeg!A27</f>
        <v>31</v>
      </c>
      <c r="B51" s="81"/>
      <c r="C51" s="81" t="str">
        <f>Zalaegerszeg!C27</f>
        <v>Zalaegerszeg 13. kút</v>
      </c>
      <c r="D51" s="81" t="str">
        <f>Zalaegerszeg!D27</f>
        <v>közmű gépészet felújítása</v>
      </c>
      <c r="E51" s="81" t="str">
        <f>Zalaegerszeg!E27</f>
        <v>A szivattyú kora, műszaki állapota miatt fennáll a meghibásodás veszélye.</v>
      </c>
      <c r="F51" s="81" t="str">
        <f>Zalaegerszeg!F27</f>
        <v>A folyamatos víztermelés biztosítása.</v>
      </c>
      <c r="G51" s="81" t="str">
        <f>Zalaegerszeg!G27</f>
        <v>A Q–H diagramhoz illeszkedő energiahatékony  szivattyú üzemeltetése.</v>
      </c>
      <c r="H51" s="81"/>
      <c r="I51" s="208" t="str">
        <f>Zalaegerszeg!I27</f>
        <v>Zalaegerszeg</v>
      </c>
      <c r="J51" s="142">
        <f t="shared" ref="J51:J77" si="4">SUM(O51:AC51)</f>
        <v>1800</v>
      </c>
      <c r="K51" s="81"/>
      <c r="L51" s="207">
        <f>Zalaegerszeg!L27</f>
        <v>43922</v>
      </c>
      <c r="M51" s="207">
        <f>Zalaegerszeg!M27</f>
        <v>44196</v>
      </c>
      <c r="N51" s="206" t="str">
        <f>Zalaegerszeg!N27</f>
        <v>rövid</v>
      </c>
      <c r="O51" s="1">
        <f>Zalaegerszeg!O27</f>
        <v>1800</v>
      </c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6" customFormat="1" ht="75" x14ac:dyDescent="0.25">
      <c r="A52" s="80">
        <f>Zalaegerszeg!A28</f>
        <v>32</v>
      </c>
      <c r="B52" s="81"/>
      <c r="C52" s="81" t="str">
        <f>Zalaegerszeg!C28</f>
        <v>Zalaegerszeg 18. kút</v>
      </c>
      <c r="D52" s="81" t="str">
        <f>Zalaegerszeg!D28</f>
        <v>közmű gépészet felújítása</v>
      </c>
      <c r="E52" s="81" t="str">
        <f>Zalaegerszeg!E28</f>
        <v>A szivattyú kora, műszaki állapota miatt fennáll a meghibásodás veszélye.</v>
      </c>
      <c r="F52" s="81" t="str">
        <f>Zalaegerszeg!F28</f>
        <v>A folyamatos víztermelés biztosítása.</v>
      </c>
      <c r="G52" s="81" t="str">
        <f>Zalaegerszeg!G28</f>
        <v>A Q–H diagramhoz illeszkedő energiahatékony  szivattyú üzemeltetése.</v>
      </c>
      <c r="H52" s="81"/>
      <c r="I52" s="208" t="str">
        <f>Zalaegerszeg!I28</f>
        <v>Zalaegerszeg</v>
      </c>
      <c r="J52" s="142">
        <f t="shared" ref="J52:J55" si="5">SUM(O52:AC52)</f>
        <v>1800</v>
      </c>
      <c r="K52" s="81"/>
      <c r="L52" s="207">
        <f>Zalaegerszeg!L28</f>
        <v>43922</v>
      </c>
      <c r="M52" s="207">
        <f>Zalaegerszeg!M28</f>
        <v>44196</v>
      </c>
      <c r="N52" s="206" t="str">
        <f>Zalaegerszeg!N28</f>
        <v>rövid</v>
      </c>
      <c r="O52" s="1">
        <f>Zalaegerszeg!O28</f>
        <v>1800</v>
      </c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6" customFormat="1" ht="75" x14ac:dyDescent="0.25">
      <c r="A53" s="80">
        <f>Zalaegerszeg!A29</f>
        <v>33</v>
      </c>
      <c r="B53" s="81"/>
      <c r="C53" s="81" t="str">
        <f>Zalaegerszeg!C29</f>
        <v>Zalaegerszeg 19. kút</v>
      </c>
      <c r="D53" s="81" t="str">
        <f>Zalaegerszeg!D29</f>
        <v>közmű gépészet felújítása</v>
      </c>
      <c r="E53" s="81" t="str">
        <f>Zalaegerszeg!E29</f>
        <v>A szivattyú kora, műszaki állapota miatt fennáll a meghibásodás veszélye.</v>
      </c>
      <c r="F53" s="81" t="str">
        <f>Zalaegerszeg!F29</f>
        <v>A folyamatos víztermelés biztosítása.</v>
      </c>
      <c r="G53" s="81" t="str">
        <f>Zalaegerszeg!G29</f>
        <v>A Q–H diagramhoz illeszkedő energiahatékony  szivattyú üzemeltetése.</v>
      </c>
      <c r="H53" s="81"/>
      <c r="I53" s="208" t="str">
        <f>Zalaegerszeg!I29</f>
        <v>Zalaegerszeg</v>
      </c>
      <c r="J53" s="142">
        <f t="shared" si="5"/>
        <v>1800</v>
      </c>
      <c r="K53" s="81"/>
      <c r="L53" s="207">
        <f>Zalaegerszeg!L29</f>
        <v>43922</v>
      </c>
      <c r="M53" s="207">
        <f>Zalaegerszeg!M29</f>
        <v>44196</v>
      </c>
      <c r="N53" s="206" t="str">
        <f>Zalaegerszeg!N29</f>
        <v>rövid</v>
      </c>
      <c r="O53" s="1">
        <f>Zalaegerszeg!O29</f>
        <v>1800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6" customFormat="1" ht="75" x14ac:dyDescent="0.25">
      <c r="A54" s="80">
        <f>Zalaegerszeg!A30</f>
        <v>34</v>
      </c>
      <c r="B54" s="81"/>
      <c r="C54" s="81" t="str">
        <f>Zalaegerszeg!C30</f>
        <v>Zalaegerszeg 21. kút</v>
      </c>
      <c r="D54" s="81" t="str">
        <f>Zalaegerszeg!D30</f>
        <v>közmű gépészet felújítása</v>
      </c>
      <c r="E54" s="81" t="str">
        <f>Zalaegerszeg!E30</f>
        <v>A szivattyú kora, műszaki állapota miatt fennáll a meghibásodás veszélye.</v>
      </c>
      <c r="F54" s="81" t="str">
        <f>Zalaegerszeg!F30</f>
        <v>A folyamatos víztermelés biztosítása.</v>
      </c>
      <c r="G54" s="81" t="str">
        <f>Zalaegerszeg!G30</f>
        <v>A Q–H diagramhoz illeszkedő energiahatékony  szivattyú üzemeltetése.</v>
      </c>
      <c r="H54" s="81"/>
      <c r="I54" s="208" t="str">
        <f>Zalaegerszeg!I30</f>
        <v>Zalaegerszeg</v>
      </c>
      <c r="J54" s="142">
        <f t="shared" si="5"/>
        <v>1800</v>
      </c>
      <c r="K54" s="81"/>
      <c r="L54" s="207">
        <f>Zalaegerszeg!L30</f>
        <v>43922</v>
      </c>
      <c r="M54" s="207">
        <f>Zalaegerszeg!M30</f>
        <v>44196</v>
      </c>
      <c r="N54" s="206" t="str">
        <f>Zalaegerszeg!N30</f>
        <v>rövid</v>
      </c>
      <c r="O54" s="1">
        <f>Zalaegerszeg!O30</f>
        <v>1800</v>
      </c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6" customFormat="1" ht="75" x14ac:dyDescent="0.25">
      <c r="A55" s="80">
        <f>Zalaegerszeg!A31</f>
        <v>35</v>
      </c>
      <c r="B55" s="81"/>
      <c r="C55" s="81" t="str">
        <f>Zalaegerszeg!C31</f>
        <v>Zalaegerszeg</v>
      </c>
      <c r="D55" s="81" t="str">
        <f>Zalaegerszeg!D31</f>
        <v>szivattyú javítás és csere</v>
      </c>
      <c r="E55" s="81" t="str">
        <f>Zalaegerszeg!E31</f>
        <v>A szivattyú kora, műszaki állapota miatt fennáll a meghibásodás veszélye.</v>
      </c>
      <c r="F55" s="81" t="str">
        <f>Zalaegerszeg!F31</f>
        <v>A folyamatos víztermelés biztosítása.</v>
      </c>
      <c r="G55" s="81" t="str">
        <f>Zalaegerszeg!G31</f>
        <v>A Q–H diagramhoz illeszkedő energiahatékony  szivattyú üzemeltetése.</v>
      </c>
      <c r="H55" s="81"/>
      <c r="I55" s="208" t="str">
        <f>Zalaegerszeg!I31</f>
        <v>Zalaegerszeg</v>
      </c>
      <c r="J55" s="142">
        <f t="shared" si="5"/>
        <v>5000</v>
      </c>
      <c r="K55" s="81"/>
      <c r="L55" s="207">
        <f>Zalaegerszeg!L31</f>
        <v>43922</v>
      </c>
      <c r="M55" s="207">
        <f>Zalaegerszeg!M31</f>
        <v>44196</v>
      </c>
      <c r="N55" s="206" t="str">
        <f>Zalaegerszeg!N31</f>
        <v>rövid</v>
      </c>
      <c r="O55" s="1">
        <f>Zalaegerszeg!O31</f>
        <v>5000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86" customFormat="1" ht="75" x14ac:dyDescent="0.25">
      <c r="A56" s="301">
        <f>Zalaegerszeg!A32</f>
        <v>97</v>
      </c>
      <c r="B56" s="78"/>
      <c r="C56" s="81" t="str">
        <f>Zalaegerszeg!C32</f>
        <v>Zalaegerszeg … kút</v>
      </c>
      <c r="D56" s="81" t="str">
        <f>Zalaegerszeg!D32</f>
        <v>szivattyú javítás és csere</v>
      </c>
      <c r="E56" s="81" t="str">
        <f>Zalaegerszeg!E32</f>
        <v>A szivattyú kora, műszaki állapota miatt fennáll a meghibásodás veszélye.</v>
      </c>
      <c r="F56" s="81" t="str">
        <f>Zalaegerszeg!F32</f>
        <v>A folyamatos víztermelés biztosítása.</v>
      </c>
      <c r="G56" s="81" t="str">
        <f>Zalaegerszeg!G32</f>
        <v>A Q–H diagramhoz illeszkedő energiahatékony  szivattyú üzemeltetése.</v>
      </c>
      <c r="H56" s="81"/>
      <c r="I56" s="208" t="str">
        <f>Zalaegerszeg!I32</f>
        <v>Zalaegerszeg</v>
      </c>
      <c r="J56" s="142">
        <f t="shared" si="4"/>
        <v>601</v>
      </c>
      <c r="K56" s="81"/>
      <c r="L56" s="207">
        <f>Zalaegerszeg!L32</f>
        <v>45292</v>
      </c>
      <c r="M56" s="207">
        <f>Zalaegerszeg!M32</f>
        <v>45657</v>
      </c>
      <c r="N56" s="206" t="str">
        <f>Zalaegerszeg!N32</f>
        <v>közép</v>
      </c>
      <c r="O56" s="1"/>
      <c r="P56" s="2"/>
      <c r="Q56" s="2"/>
      <c r="R56" s="2"/>
      <c r="S56" s="2">
        <f>Zalaegerszeg!S32</f>
        <v>601</v>
      </c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86" customFormat="1" ht="90" x14ac:dyDescent="0.25">
      <c r="A57" s="302"/>
      <c r="B57" s="78"/>
      <c r="C57" s="81" t="str">
        <f>Zalaegerszeg!C33</f>
        <v>Zalaegerszeg … kút</v>
      </c>
      <c r="D57" s="81" t="str">
        <f>Zalaegerszeg!D33</f>
        <v>közmű gépészet felújítása</v>
      </c>
      <c r="E57" s="81" t="str">
        <f>Zalaegerszeg!E33</f>
        <v>A szerelvények és vezetékek, műszaki állapota miatt fennáll a meghibásodás veszélye.</v>
      </c>
      <c r="F57" s="81" t="str">
        <f>Zalaegerszeg!F33</f>
        <v>A folyamatos víztermelés biztosítása.</v>
      </c>
      <c r="G57" s="81" t="str">
        <f>Zalaegerszeg!G33</f>
        <v>A gépészeti funkciókat kifogástalanul ellátó szerelvények.</v>
      </c>
      <c r="H57" s="81"/>
      <c r="I57" s="208" t="str">
        <f>Zalaegerszeg!I33</f>
        <v>Zalaegerszeg</v>
      </c>
      <c r="J57" s="142">
        <f t="shared" si="4"/>
        <v>2000</v>
      </c>
      <c r="K57" s="81"/>
      <c r="L57" s="207">
        <f>Zalaegerszeg!L33</f>
        <v>45292</v>
      </c>
      <c r="M57" s="207">
        <f>Zalaegerszeg!M33</f>
        <v>45657</v>
      </c>
      <c r="N57" s="206" t="str">
        <f>Zalaegerszeg!N33</f>
        <v>közép</v>
      </c>
      <c r="O57" s="1"/>
      <c r="P57" s="2"/>
      <c r="Q57" s="2"/>
      <c r="R57" s="2"/>
      <c r="S57" s="2">
        <f>Zalaegerszeg!S33</f>
        <v>2000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86" customFormat="1" ht="75" x14ac:dyDescent="0.25">
      <c r="A58" s="301">
        <f>Zalaegerszeg!A34</f>
        <v>111</v>
      </c>
      <c r="B58" s="78"/>
      <c r="C58" s="81" t="str">
        <f>Zalaegerszeg!C34</f>
        <v>Zalaegerszeg … kút</v>
      </c>
      <c r="D58" s="81" t="str">
        <f>Zalaegerszeg!D34</f>
        <v>szivattyú javítás és csere</v>
      </c>
      <c r="E58" s="81" t="str">
        <f>Zalaegerszeg!E34</f>
        <v>A szivattyú kora, műszaki állapota miatt fennáll a meghibásodás veszélye.</v>
      </c>
      <c r="F58" s="81" t="str">
        <f>Zalaegerszeg!F34</f>
        <v>A folyamatos víztermelés biztosítása.</v>
      </c>
      <c r="G58" s="81" t="str">
        <f>Zalaegerszeg!G34</f>
        <v>A Q–H diagramhoz illeszkedő energiahatékony  szivattyú üzemeltetése.</v>
      </c>
      <c r="H58" s="81"/>
      <c r="I58" s="208" t="str">
        <f>Zalaegerszeg!I34</f>
        <v>Zalaegerszeg</v>
      </c>
      <c r="J58" s="142">
        <f t="shared" si="4"/>
        <v>601</v>
      </c>
      <c r="K58" s="81"/>
      <c r="L58" s="207">
        <f>Zalaegerszeg!L34</f>
        <v>45658</v>
      </c>
      <c r="M58" s="207">
        <f>Zalaegerszeg!M34</f>
        <v>46022</v>
      </c>
      <c r="N58" s="206" t="str">
        <f>Zalaegerszeg!N34</f>
        <v>hosszú</v>
      </c>
      <c r="O58" s="1"/>
      <c r="P58" s="2"/>
      <c r="Q58" s="2"/>
      <c r="R58" s="2"/>
      <c r="S58" s="2"/>
      <c r="T58" s="3">
        <f>Zalaegerszeg!T34</f>
        <v>601</v>
      </c>
      <c r="U58" s="3"/>
      <c r="V58" s="3"/>
      <c r="W58" s="3"/>
      <c r="X58" s="3"/>
      <c r="Y58" s="3"/>
      <c r="Z58" s="3"/>
      <c r="AA58" s="3"/>
      <c r="AB58" s="3"/>
      <c r="AC58" s="4"/>
    </row>
    <row r="59" spans="1:29" s="86" customFormat="1" ht="90" x14ac:dyDescent="0.25">
      <c r="A59" s="302"/>
      <c r="B59" s="78"/>
      <c r="C59" s="81" t="str">
        <f>Zalaegerszeg!C35</f>
        <v>Zalaegerszeg … kút</v>
      </c>
      <c r="D59" s="81" t="str">
        <f>Zalaegerszeg!D35</f>
        <v>közmű gépészet felújítása</v>
      </c>
      <c r="E59" s="81" t="str">
        <f>Zalaegerszeg!E35</f>
        <v>A szerelvények és vezetékek, műszaki állapota miatt fennáll a meghibásodás veszélye.</v>
      </c>
      <c r="F59" s="81" t="str">
        <f>Zalaegerszeg!F35</f>
        <v>A folyamatos víztermelés biztosítása.</v>
      </c>
      <c r="G59" s="81" t="str">
        <f>Zalaegerszeg!G35</f>
        <v>A gépészeti funkciókat kifogástalanul ellátó szerelvények.</v>
      </c>
      <c r="H59" s="81"/>
      <c r="I59" s="208" t="str">
        <f>Zalaegerszeg!I35</f>
        <v>Zalaegerszeg</v>
      </c>
      <c r="J59" s="142">
        <f t="shared" si="4"/>
        <v>2000</v>
      </c>
      <c r="K59" s="81"/>
      <c r="L59" s="207">
        <f>Zalaegerszeg!L35</f>
        <v>45658</v>
      </c>
      <c r="M59" s="207">
        <f>Zalaegerszeg!M35</f>
        <v>46022</v>
      </c>
      <c r="N59" s="206" t="str">
        <f>Zalaegerszeg!N35</f>
        <v>hosszú</v>
      </c>
      <c r="O59" s="1"/>
      <c r="P59" s="2"/>
      <c r="Q59" s="2"/>
      <c r="R59" s="2"/>
      <c r="S59" s="2"/>
      <c r="T59" s="3">
        <f>Zalaegerszeg!T35</f>
        <v>2000</v>
      </c>
      <c r="U59" s="3"/>
      <c r="V59" s="3"/>
      <c r="W59" s="3"/>
      <c r="X59" s="3"/>
      <c r="Y59" s="3"/>
      <c r="Z59" s="3"/>
      <c r="AA59" s="3"/>
      <c r="AB59" s="3"/>
      <c r="AC59" s="4"/>
    </row>
    <row r="60" spans="1:29" s="86" customFormat="1" ht="75" x14ac:dyDescent="0.25">
      <c r="A60" s="301">
        <f>Zalaegerszeg!A36</f>
        <v>120</v>
      </c>
      <c r="B60" s="78"/>
      <c r="C60" s="81" t="str">
        <f>Zalaegerszeg!C36</f>
        <v>Zalaegerszeg … kút</v>
      </c>
      <c r="D60" s="81" t="str">
        <f>Zalaegerszeg!D36</f>
        <v>szivattyú javítás és csere</v>
      </c>
      <c r="E60" s="81" t="str">
        <f>Zalaegerszeg!E36</f>
        <v>A szivattyú kora, műszaki állapota miatt fennáll a meghibásodás veszélye.</v>
      </c>
      <c r="F60" s="81" t="str">
        <f>Zalaegerszeg!F36</f>
        <v>A folyamatos víztermelés biztosítása.</v>
      </c>
      <c r="G60" s="81" t="str">
        <f>Zalaegerszeg!G36</f>
        <v>A Q–H diagramhoz illeszkedő energiahatékony  szivattyú üzemeltetése.</v>
      </c>
      <c r="H60" s="81"/>
      <c r="I60" s="208" t="str">
        <f>Zalaegerszeg!I36</f>
        <v>Zalaegerszeg</v>
      </c>
      <c r="J60" s="142">
        <f t="shared" si="4"/>
        <v>601</v>
      </c>
      <c r="K60" s="81"/>
      <c r="L60" s="207">
        <f>Zalaegerszeg!L36</f>
        <v>46023</v>
      </c>
      <c r="M60" s="207">
        <f>Zalaegerszeg!M36</f>
        <v>46387</v>
      </c>
      <c r="N60" s="206" t="str">
        <f>Zalaegerszeg!N36</f>
        <v>hosszú</v>
      </c>
      <c r="O60" s="1"/>
      <c r="P60" s="2"/>
      <c r="Q60" s="2"/>
      <c r="R60" s="2"/>
      <c r="S60" s="2"/>
      <c r="T60" s="3"/>
      <c r="U60" s="3">
        <f>Zalaegerszeg!U36</f>
        <v>601</v>
      </c>
      <c r="V60" s="3"/>
      <c r="W60" s="3"/>
      <c r="X60" s="3"/>
      <c r="Y60" s="3"/>
      <c r="Z60" s="3"/>
      <c r="AA60" s="3"/>
      <c r="AB60" s="3"/>
      <c r="AC60" s="4"/>
    </row>
    <row r="61" spans="1:29" s="86" customFormat="1" ht="90" x14ac:dyDescent="0.25">
      <c r="A61" s="302"/>
      <c r="B61" s="78"/>
      <c r="C61" s="81" t="str">
        <f>Zalaegerszeg!C37</f>
        <v>Zalaegerszeg … kút</v>
      </c>
      <c r="D61" s="81" t="str">
        <f>Zalaegerszeg!D37</f>
        <v>közmű gépészet felújítása</v>
      </c>
      <c r="E61" s="81" t="str">
        <f>Zalaegerszeg!E37</f>
        <v>A szerelvények és vezetékek, műszaki állapota miatt fennáll a meghibásodás veszélye.</v>
      </c>
      <c r="F61" s="81" t="str">
        <f>Zalaegerszeg!F37</f>
        <v>A folyamatos víztermelés biztosítása.</v>
      </c>
      <c r="G61" s="81" t="str">
        <f>Zalaegerszeg!G37</f>
        <v>A gépészeti funkciókat kifogástalanul ellátó szerelvények.</v>
      </c>
      <c r="H61" s="81"/>
      <c r="I61" s="208" t="str">
        <f>Zalaegerszeg!I37</f>
        <v>Zalaegerszeg</v>
      </c>
      <c r="J61" s="142">
        <f t="shared" si="4"/>
        <v>2000</v>
      </c>
      <c r="K61" s="81"/>
      <c r="L61" s="207">
        <f>Zalaegerszeg!L37</f>
        <v>46023</v>
      </c>
      <c r="M61" s="207">
        <f>Zalaegerszeg!M37</f>
        <v>46387</v>
      </c>
      <c r="N61" s="206" t="str">
        <f>Zalaegerszeg!N37</f>
        <v>hosszú</v>
      </c>
      <c r="O61" s="1"/>
      <c r="P61" s="2"/>
      <c r="Q61" s="2"/>
      <c r="R61" s="2"/>
      <c r="S61" s="2"/>
      <c r="T61" s="3"/>
      <c r="U61" s="3">
        <f>Zalaegerszeg!U37</f>
        <v>2000</v>
      </c>
      <c r="V61" s="3"/>
      <c r="W61" s="3"/>
      <c r="X61" s="3"/>
      <c r="Y61" s="3"/>
      <c r="Z61" s="3"/>
      <c r="AA61" s="3"/>
      <c r="AB61" s="3"/>
      <c r="AC61" s="4"/>
    </row>
    <row r="62" spans="1:29" s="86" customFormat="1" ht="75" x14ac:dyDescent="0.25">
      <c r="A62" s="301">
        <f>Zalaegerszeg!A38</f>
        <v>124</v>
      </c>
      <c r="B62" s="78"/>
      <c r="C62" s="81" t="str">
        <f>Zalaegerszeg!C38</f>
        <v>Zalaegerszeg … kút</v>
      </c>
      <c r="D62" s="81" t="str">
        <f>Zalaegerszeg!D38</f>
        <v>szivattyú javítás és csere</v>
      </c>
      <c r="E62" s="81" t="str">
        <f>Zalaegerszeg!E38</f>
        <v>A szivattyú kora, műszaki állapota miatt fennáll a meghibásodás veszélye.</v>
      </c>
      <c r="F62" s="81" t="str">
        <f>Zalaegerszeg!F38</f>
        <v>A folyamatos víztermelés biztosítása.</v>
      </c>
      <c r="G62" s="81" t="str">
        <f>Zalaegerszeg!G38</f>
        <v>A Q–H diagramhoz illeszkedő energiahatékony  szivattyú üzemeltetése.</v>
      </c>
      <c r="H62" s="81"/>
      <c r="I62" s="208" t="str">
        <f>Zalaegerszeg!I38</f>
        <v>Zalaegerszeg</v>
      </c>
      <c r="J62" s="142">
        <f t="shared" si="4"/>
        <v>601</v>
      </c>
      <c r="K62" s="81"/>
      <c r="L62" s="207">
        <f>Zalaegerszeg!L38</f>
        <v>46388</v>
      </c>
      <c r="M62" s="207">
        <f>Zalaegerszeg!M38</f>
        <v>46752</v>
      </c>
      <c r="N62" s="206" t="str">
        <f>Zalaegerszeg!N38</f>
        <v>hosszú</v>
      </c>
      <c r="O62" s="1"/>
      <c r="P62" s="2"/>
      <c r="Q62" s="2"/>
      <c r="R62" s="2"/>
      <c r="S62" s="2"/>
      <c r="T62" s="3"/>
      <c r="U62" s="3"/>
      <c r="V62" s="3">
        <f>Zalaegerszeg!V38</f>
        <v>601</v>
      </c>
      <c r="W62" s="3"/>
      <c r="X62" s="3"/>
      <c r="Y62" s="3"/>
      <c r="Z62" s="3"/>
      <c r="AA62" s="3"/>
      <c r="AB62" s="3"/>
      <c r="AC62" s="4"/>
    </row>
    <row r="63" spans="1:29" s="86" customFormat="1" ht="90" x14ac:dyDescent="0.25">
      <c r="A63" s="302"/>
      <c r="B63" s="78"/>
      <c r="C63" s="81" t="str">
        <f>Zalaegerszeg!C39</f>
        <v>Zalaegerszeg … kút</v>
      </c>
      <c r="D63" s="81" t="str">
        <f>Zalaegerszeg!D39</f>
        <v>közmű gépészet felújítása</v>
      </c>
      <c r="E63" s="81" t="str">
        <f>Zalaegerszeg!E39</f>
        <v>A szerelvények és vezetékek, műszaki állapota miatt fennáll a meghibásodás veszélye.</v>
      </c>
      <c r="F63" s="81" t="str">
        <f>Zalaegerszeg!F39</f>
        <v>A folyamatos víztermelés biztosítása.</v>
      </c>
      <c r="G63" s="81" t="str">
        <f>Zalaegerszeg!G39</f>
        <v>A gépészeti funkciókat kifogástalanul ellátó szerelvények.</v>
      </c>
      <c r="H63" s="81"/>
      <c r="I63" s="208" t="str">
        <f>Zalaegerszeg!I39</f>
        <v>Zalaegerszeg</v>
      </c>
      <c r="J63" s="142">
        <f t="shared" si="4"/>
        <v>2000</v>
      </c>
      <c r="K63" s="81"/>
      <c r="L63" s="207">
        <f>Zalaegerszeg!L39</f>
        <v>46388</v>
      </c>
      <c r="M63" s="207">
        <f>Zalaegerszeg!M39</f>
        <v>46752</v>
      </c>
      <c r="N63" s="206" t="str">
        <f>Zalaegerszeg!N39</f>
        <v>hosszú</v>
      </c>
      <c r="O63" s="1"/>
      <c r="P63" s="2"/>
      <c r="Q63" s="2"/>
      <c r="R63" s="2"/>
      <c r="S63" s="2"/>
      <c r="T63" s="3"/>
      <c r="U63" s="3"/>
      <c r="V63" s="3">
        <f>Zalaegerszeg!V39</f>
        <v>2000</v>
      </c>
      <c r="W63" s="3"/>
      <c r="X63" s="3"/>
      <c r="Y63" s="3"/>
      <c r="Z63" s="3"/>
      <c r="AA63" s="3"/>
      <c r="AB63" s="3"/>
      <c r="AC63" s="4"/>
    </row>
    <row r="64" spans="1:29" s="86" customFormat="1" ht="75" x14ac:dyDescent="0.25">
      <c r="A64" s="301">
        <f>Zalaegerszeg!A40</f>
        <v>128</v>
      </c>
      <c r="B64" s="78"/>
      <c r="C64" s="81" t="str">
        <f>Zalaegerszeg!C40</f>
        <v>Zalaegerszeg … kút</v>
      </c>
      <c r="D64" s="81" t="str">
        <f>Zalaegerszeg!D40</f>
        <v>szivattyú javítás és csere</v>
      </c>
      <c r="E64" s="81" t="str">
        <f>Zalaegerszeg!E40</f>
        <v>A szivattyú kora, műszaki állapota miatt fennáll a meghibásodás veszélye.</v>
      </c>
      <c r="F64" s="81" t="str">
        <f>Zalaegerszeg!F40</f>
        <v>A folyamatos víztermelés biztosítása.</v>
      </c>
      <c r="G64" s="81" t="str">
        <f>Zalaegerszeg!G40</f>
        <v>A Q–H diagramhoz illeszkedő energiahatékony  szivattyú üzemeltetése.</v>
      </c>
      <c r="H64" s="81"/>
      <c r="I64" s="208" t="str">
        <f>Zalaegerszeg!I40</f>
        <v>Zalaegerszeg</v>
      </c>
      <c r="J64" s="142">
        <f t="shared" si="4"/>
        <v>601</v>
      </c>
      <c r="K64" s="81"/>
      <c r="L64" s="207">
        <f>Zalaegerszeg!L40</f>
        <v>46753</v>
      </c>
      <c r="M64" s="207">
        <f>Zalaegerszeg!M40</f>
        <v>47118</v>
      </c>
      <c r="N64" s="206" t="str">
        <f>Zalaegerszeg!N40</f>
        <v>hosszú</v>
      </c>
      <c r="O64" s="1"/>
      <c r="P64" s="2"/>
      <c r="Q64" s="2"/>
      <c r="R64" s="2"/>
      <c r="S64" s="2"/>
      <c r="T64" s="3"/>
      <c r="U64" s="3"/>
      <c r="V64" s="3"/>
      <c r="W64" s="3">
        <f>Zalaegerszeg!W40</f>
        <v>601</v>
      </c>
      <c r="X64" s="3"/>
      <c r="Y64" s="3"/>
      <c r="Z64" s="3"/>
      <c r="AA64" s="3"/>
      <c r="AB64" s="3"/>
      <c r="AC64" s="4"/>
    </row>
    <row r="65" spans="1:29" s="86" customFormat="1" ht="90" x14ac:dyDescent="0.25">
      <c r="A65" s="302"/>
      <c r="B65" s="78"/>
      <c r="C65" s="81" t="str">
        <f>Zalaegerszeg!C41</f>
        <v>Zalaegerszeg … kút</v>
      </c>
      <c r="D65" s="81" t="str">
        <f>Zalaegerszeg!D41</f>
        <v>közmű gépészet felújítása</v>
      </c>
      <c r="E65" s="81" t="str">
        <f>Zalaegerszeg!E41</f>
        <v>A szerelvények és vezetékek, műszaki állapota miatt fennáll a meghibásodás veszélye.</v>
      </c>
      <c r="F65" s="81" t="str">
        <f>Zalaegerszeg!F41</f>
        <v>A folyamatos víztermelés biztosítása.</v>
      </c>
      <c r="G65" s="81" t="str">
        <f>Zalaegerszeg!G41</f>
        <v>A gépészeti funkciókat kifogástalanul ellátó szerelvények.</v>
      </c>
      <c r="H65" s="81"/>
      <c r="I65" s="208" t="str">
        <f>Zalaegerszeg!I41</f>
        <v>Zalaegerszeg</v>
      </c>
      <c r="J65" s="142">
        <f t="shared" si="4"/>
        <v>2000</v>
      </c>
      <c r="K65" s="81"/>
      <c r="L65" s="207">
        <f>Zalaegerszeg!L41</f>
        <v>46753</v>
      </c>
      <c r="M65" s="207">
        <f>Zalaegerszeg!M41</f>
        <v>47118</v>
      </c>
      <c r="N65" s="206" t="str">
        <f>Zalaegerszeg!N41</f>
        <v>hosszú</v>
      </c>
      <c r="O65" s="1"/>
      <c r="P65" s="2"/>
      <c r="Q65" s="2"/>
      <c r="R65" s="2"/>
      <c r="S65" s="2"/>
      <c r="T65" s="3"/>
      <c r="U65" s="3"/>
      <c r="V65" s="3"/>
      <c r="W65" s="3">
        <f>Zalaegerszeg!W41</f>
        <v>2000</v>
      </c>
      <c r="X65" s="3"/>
      <c r="Y65" s="3"/>
      <c r="Z65" s="3"/>
      <c r="AA65" s="3"/>
      <c r="AB65" s="3"/>
      <c r="AC65" s="4"/>
    </row>
    <row r="66" spans="1:29" s="86" customFormat="1" ht="75" x14ac:dyDescent="0.25">
      <c r="A66" s="301">
        <f>Zalaegerszeg!A42</f>
        <v>137</v>
      </c>
      <c r="B66" s="78"/>
      <c r="C66" s="81" t="str">
        <f>Zalaegerszeg!C42</f>
        <v>Zalaegerszeg … kút</v>
      </c>
      <c r="D66" s="81" t="str">
        <f>Zalaegerszeg!D42</f>
        <v>szivattyú javítás és csere</v>
      </c>
      <c r="E66" s="81" t="str">
        <f>Zalaegerszeg!E42</f>
        <v>A szivattyú kora, műszaki állapota miatt fennáll a meghibásodás veszélye.</v>
      </c>
      <c r="F66" s="81" t="str">
        <f>Zalaegerszeg!F42</f>
        <v>A folyamatos víztermelés biztosítása.</v>
      </c>
      <c r="G66" s="81" t="str">
        <f>Zalaegerszeg!G42</f>
        <v>A Q–H diagramhoz illeszkedő energiahatékony  szivattyú üzemeltetése.</v>
      </c>
      <c r="H66" s="81"/>
      <c r="I66" s="208" t="str">
        <f>Zalaegerszeg!I42</f>
        <v>Zalaegerszeg</v>
      </c>
      <c r="J66" s="142">
        <f t="shared" si="4"/>
        <v>601</v>
      </c>
      <c r="K66" s="81"/>
      <c r="L66" s="207">
        <f>Zalaegerszeg!L42</f>
        <v>47119</v>
      </c>
      <c r="M66" s="207">
        <f>Zalaegerszeg!M42</f>
        <v>47483</v>
      </c>
      <c r="N66" s="206" t="str">
        <f>Zalaegerszeg!N42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>
        <f>Zalaegerszeg!X42</f>
        <v>601</v>
      </c>
      <c r="Y66" s="3"/>
      <c r="Z66" s="3"/>
      <c r="AA66" s="3"/>
      <c r="AB66" s="3"/>
      <c r="AC66" s="4"/>
    </row>
    <row r="67" spans="1:29" s="86" customFormat="1" ht="90" x14ac:dyDescent="0.25">
      <c r="A67" s="302"/>
      <c r="B67" s="78"/>
      <c r="C67" s="81" t="str">
        <f>Zalaegerszeg!C43</f>
        <v>Zalaegerszeg … kút</v>
      </c>
      <c r="D67" s="81" t="str">
        <f>Zalaegerszeg!D43</f>
        <v>közmű gépészet felújítása</v>
      </c>
      <c r="E67" s="81" t="str">
        <f>Zalaegerszeg!E43</f>
        <v>A szerelvények és vezetékek, műszaki állapota miatt fennáll a meghibásodás veszélye.</v>
      </c>
      <c r="F67" s="81" t="str">
        <f>Zalaegerszeg!F43</f>
        <v>A folyamatos víztermelés biztosítása.</v>
      </c>
      <c r="G67" s="81" t="str">
        <f>Zalaegerszeg!G43</f>
        <v>A gépészeti funkciókat kifogástalanul ellátó szerelvények.</v>
      </c>
      <c r="H67" s="81"/>
      <c r="I67" s="208" t="str">
        <f>Zalaegerszeg!I43</f>
        <v>Zalaegerszeg</v>
      </c>
      <c r="J67" s="142">
        <f t="shared" si="4"/>
        <v>2000</v>
      </c>
      <c r="K67" s="81"/>
      <c r="L67" s="207">
        <f>Zalaegerszeg!L43</f>
        <v>47119</v>
      </c>
      <c r="M67" s="207">
        <f>Zalaegerszeg!M43</f>
        <v>47483</v>
      </c>
      <c r="N67" s="206" t="str">
        <f>Zalaegerszeg!N43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>
        <f>Zalaegerszeg!X43</f>
        <v>2000</v>
      </c>
      <c r="Y67" s="3"/>
      <c r="Z67" s="3"/>
      <c r="AA67" s="3"/>
      <c r="AB67" s="3"/>
      <c r="AC67" s="4"/>
    </row>
    <row r="68" spans="1:29" s="86" customFormat="1" ht="75" x14ac:dyDescent="0.25">
      <c r="A68" s="301">
        <f>Zalaegerszeg!A44</f>
        <v>142</v>
      </c>
      <c r="B68" s="78"/>
      <c r="C68" s="81" t="str">
        <f>Zalaegerszeg!C44</f>
        <v>Zalaegerszeg … kút</v>
      </c>
      <c r="D68" s="81" t="str">
        <f>Zalaegerszeg!D44</f>
        <v>szivattyú javítás és csere</v>
      </c>
      <c r="E68" s="81" t="str">
        <f>Zalaegerszeg!E44</f>
        <v>A szivattyú kora, műszaki állapota miatt fennáll a meghibásodás veszélye.</v>
      </c>
      <c r="F68" s="81" t="str">
        <f>Zalaegerszeg!F44</f>
        <v>A folyamatos víztermelés biztosítása.</v>
      </c>
      <c r="G68" s="81" t="str">
        <f>Zalaegerszeg!G44</f>
        <v>A Q–H diagramhoz illeszkedő energiahatékony  szivattyú üzemeltetése.</v>
      </c>
      <c r="H68" s="81"/>
      <c r="I68" s="208" t="str">
        <f>Zalaegerszeg!I44</f>
        <v>Zalaegerszeg</v>
      </c>
      <c r="J68" s="142">
        <f t="shared" si="4"/>
        <v>601</v>
      </c>
      <c r="K68" s="81"/>
      <c r="L68" s="207">
        <f>Zalaegerszeg!L44</f>
        <v>47484</v>
      </c>
      <c r="M68" s="207">
        <f>Zalaegerszeg!M44</f>
        <v>47848</v>
      </c>
      <c r="N68" s="206" t="str">
        <f>Zalaegerszeg!N44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>
        <f>Zalaegerszeg!Y44</f>
        <v>601</v>
      </c>
      <c r="Z68" s="3"/>
      <c r="AA68" s="3"/>
      <c r="AB68" s="3"/>
      <c r="AC68" s="4"/>
    </row>
    <row r="69" spans="1:29" s="86" customFormat="1" ht="90" x14ac:dyDescent="0.25">
      <c r="A69" s="302"/>
      <c r="B69" s="78"/>
      <c r="C69" s="81" t="str">
        <f>Zalaegerszeg!C45</f>
        <v>Zalaegerszeg … kút</v>
      </c>
      <c r="D69" s="81" t="str">
        <f>Zalaegerszeg!D45</f>
        <v>közmű gépészet felújítása</v>
      </c>
      <c r="E69" s="81" t="str">
        <f>Zalaegerszeg!E45</f>
        <v>A szerelvények és vezetékek, műszaki állapota miatt fennáll a meghibásodás veszélye.</v>
      </c>
      <c r="F69" s="81" t="str">
        <f>Zalaegerszeg!F45</f>
        <v>A folyamatos víztermelés biztosítása.</v>
      </c>
      <c r="G69" s="81" t="str">
        <f>Zalaegerszeg!G45</f>
        <v>A gépészeti funkciókat kifogástalanul ellátó szerelvények.</v>
      </c>
      <c r="H69" s="81"/>
      <c r="I69" s="208" t="str">
        <f>Zalaegerszeg!I45</f>
        <v>Zalaegerszeg</v>
      </c>
      <c r="J69" s="142">
        <f t="shared" si="4"/>
        <v>2000</v>
      </c>
      <c r="K69" s="81"/>
      <c r="L69" s="207">
        <f>Zalaegerszeg!L45</f>
        <v>47484</v>
      </c>
      <c r="M69" s="207">
        <f>Zalaegerszeg!M45</f>
        <v>47848</v>
      </c>
      <c r="N69" s="206" t="str">
        <f>Zalaegerszeg!N45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>
        <f>Zalaegerszeg!Y45</f>
        <v>2000</v>
      </c>
      <c r="Z69" s="3"/>
      <c r="AA69" s="3"/>
      <c r="AB69" s="3"/>
      <c r="AC69" s="4"/>
    </row>
    <row r="70" spans="1:29" s="86" customFormat="1" ht="75" x14ac:dyDescent="0.25">
      <c r="A70" s="301">
        <f>Zalaegerszeg!A46</f>
        <v>144</v>
      </c>
      <c r="B70" s="78"/>
      <c r="C70" s="81" t="str">
        <f>Zalaegerszeg!C46</f>
        <v>Zalaegerszeg … kút</v>
      </c>
      <c r="D70" s="81" t="str">
        <f>Zalaegerszeg!D46</f>
        <v>szivattyú javítás és csere</v>
      </c>
      <c r="E70" s="81" t="str">
        <f>Zalaegerszeg!E46</f>
        <v>A szivattyú kora, műszaki állapota miatt fennáll a meghibásodás veszélye.</v>
      </c>
      <c r="F70" s="81" t="str">
        <f>Zalaegerszeg!F46</f>
        <v>A folyamatos víztermelés biztosítása.</v>
      </c>
      <c r="G70" s="81" t="str">
        <f>Zalaegerszeg!G46</f>
        <v>A Q–H diagramhoz illeszkedő energiahatékony  szivattyú üzemeltetése.</v>
      </c>
      <c r="H70" s="81"/>
      <c r="I70" s="208" t="str">
        <f>Zalaegerszeg!I46</f>
        <v>Zalaegerszeg</v>
      </c>
      <c r="J70" s="142">
        <f t="shared" si="4"/>
        <v>601</v>
      </c>
      <c r="K70" s="81"/>
      <c r="L70" s="207">
        <f>Zalaegerszeg!L46</f>
        <v>47849</v>
      </c>
      <c r="M70" s="207">
        <f>Zalaegerszeg!M46</f>
        <v>48213</v>
      </c>
      <c r="N70" s="206" t="str">
        <f>Zalaegerszeg!N46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>
        <f>Zalaegerszeg!Z46</f>
        <v>601</v>
      </c>
      <c r="AA70" s="3"/>
      <c r="AB70" s="3"/>
      <c r="AC70" s="4"/>
    </row>
    <row r="71" spans="1:29" s="86" customFormat="1" ht="90" x14ac:dyDescent="0.25">
      <c r="A71" s="302"/>
      <c r="B71" s="78"/>
      <c r="C71" s="81" t="str">
        <f>Zalaegerszeg!C47</f>
        <v>Zalaegerszeg … kút</v>
      </c>
      <c r="D71" s="81" t="str">
        <f>Zalaegerszeg!D47</f>
        <v>közmű gépészet felújítása</v>
      </c>
      <c r="E71" s="81" t="str">
        <f>Zalaegerszeg!E47</f>
        <v>A szerelvények és vezetékek, műszaki állapota miatt fennáll a meghibásodás veszélye.</v>
      </c>
      <c r="F71" s="81" t="str">
        <f>Zalaegerszeg!F47</f>
        <v>A folyamatos víztermelés biztosítása.</v>
      </c>
      <c r="G71" s="81" t="str">
        <f>Zalaegerszeg!G47</f>
        <v>A gépészeti funkciókat kifogástalanul ellátó szerelvények.</v>
      </c>
      <c r="H71" s="81"/>
      <c r="I71" s="208" t="str">
        <f>Zalaegerszeg!I47</f>
        <v>Zalaegerszeg</v>
      </c>
      <c r="J71" s="142">
        <f t="shared" si="4"/>
        <v>2000</v>
      </c>
      <c r="K71" s="81"/>
      <c r="L71" s="207">
        <f>Zalaegerszeg!L47</f>
        <v>47849</v>
      </c>
      <c r="M71" s="207">
        <f>Zalaegerszeg!M47</f>
        <v>48213</v>
      </c>
      <c r="N71" s="206" t="str">
        <f>Zalaegerszeg!N47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>
        <f>Zalaegerszeg!Z47</f>
        <v>2000</v>
      </c>
      <c r="AA71" s="3"/>
      <c r="AB71" s="3"/>
      <c r="AC71" s="4"/>
    </row>
    <row r="72" spans="1:29" s="86" customFormat="1" ht="75" x14ac:dyDescent="0.25">
      <c r="A72" s="301">
        <f>Zalaegerszeg!A48</f>
        <v>146</v>
      </c>
      <c r="B72" s="78"/>
      <c r="C72" s="81" t="str">
        <f>Zalaegerszeg!C48</f>
        <v>Zalaegerszeg … kút</v>
      </c>
      <c r="D72" s="81" t="str">
        <f>Zalaegerszeg!D48</f>
        <v>szivattyú javítás és csere</v>
      </c>
      <c r="E72" s="81" t="str">
        <f>Zalaegerszeg!E48</f>
        <v>A szivattyú kora, műszaki állapota miatt fennáll a meghibásodás veszélye.</v>
      </c>
      <c r="F72" s="81" t="str">
        <f>Zalaegerszeg!F48</f>
        <v>A folyamatos víztermelés biztosítása.</v>
      </c>
      <c r="G72" s="81" t="str">
        <f>Zalaegerszeg!G48</f>
        <v>A Q–H diagramhoz illeszkedő energiahatékony  szivattyú üzemeltetése.</v>
      </c>
      <c r="H72" s="81"/>
      <c r="I72" s="208" t="str">
        <f>Zalaegerszeg!I48</f>
        <v>Zalaegerszeg</v>
      </c>
      <c r="J72" s="142">
        <f t="shared" si="4"/>
        <v>601</v>
      </c>
      <c r="K72" s="81"/>
      <c r="L72" s="207">
        <f>Zalaegerszeg!L48</f>
        <v>48214</v>
      </c>
      <c r="M72" s="207">
        <f>Zalaegerszeg!M48</f>
        <v>48579</v>
      </c>
      <c r="N72" s="206" t="str">
        <f>Zalaegerszeg!N48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>
        <f>Zalaegerszeg!AA48</f>
        <v>601</v>
      </c>
      <c r="AB72" s="3"/>
      <c r="AC72" s="4"/>
    </row>
    <row r="73" spans="1:29" s="86" customFormat="1" ht="90" x14ac:dyDescent="0.25">
      <c r="A73" s="302"/>
      <c r="B73" s="78"/>
      <c r="C73" s="81" t="str">
        <f>Zalaegerszeg!C49</f>
        <v>Zalaegerszeg … kút</v>
      </c>
      <c r="D73" s="81" t="str">
        <f>Zalaegerszeg!D49</f>
        <v>közmű gépészet felújítása</v>
      </c>
      <c r="E73" s="81" t="str">
        <f>Zalaegerszeg!E49</f>
        <v>A szerelvények és vezetékek, műszaki állapota miatt fennáll a meghibásodás veszélye.</v>
      </c>
      <c r="F73" s="81" t="str">
        <f>Zalaegerszeg!F49</f>
        <v>A folyamatos víztermelés biztosítása.</v>
      </c>
      <c r="G73" s="81" t="str">
        <f>Zalaegerszeg!G49</f>
        <v>A gépészeti funkciókat kifogástalanul ellátó szerelvények.</v>
      </c>
      <c r="H73" s="81"/>
      <c r="I73" s="208" t="str">
        <f>Zalaegerszeg!I49</f>
        <v>Zalaegerszeg</v>
      </c>
      <c r="J73" s="142">
        <f t="shared" si="4"/>
        <v>2000</v>
      </c>
      <c r="K73" s="81"/>
      <c r="L73" s="207">
        <f>Zalaegerszeg!L49</f>
        <v>48214</v>
      </c>
      <c r="M73" s="207">
        <f>Zalaegerszeg!M49</f>
        <v>48579</v>
      </c>
      <c r="N73" s="206" t="str">
        <f>Zalaegerszeg!N49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>
        <f>Zalaegerszeg!AA49</f>
        <v>2000</v>
      </c>
      <c r="AB73" s="3"/>
      <c r="AC73" s="4"/>
    </row>
    <row r="74" spans="1:29" s="86" customFormat="1" ht="75" x14ac:dyDescent="0.25">
      <c r="A74" s="301">
        <f>Zalaegerszeg!A50</f>
        <v>148</v>
      </c>
      <c r="B74" s="78"/>
      <c r="C74" s="81" t="str">
        <f>Zalaegerszeg!C50</f>
        <v>Zalaegerszeg … kút</v>
      </c>
      <c r="D74" s="81" t="str">
        <f>Zalaegerszeg!D50</f>
        <v>szivattyú javítás és csere</v>
      </c>
      <c r="E74" s="81" t="str">
        <f>Zalaegerszeg!E50</f>
        <v>A szivattyú kora, műszaki állapota miatt fennáll a meghibásodás veszélye.</v>
      </c>
      <c r="F74" s="81" t="str">
        <f>Zalaegerszeg!F50</f>
        <v>A folyamatos víztermelés biztosítása.</v>
      </c>
      <c r="G74" s="81" t="str">
        <f>Zalaegerszeg!G50</f>
        <v>A Q–H diagramhoz illeszkedő energiahatékony  szivattyú üzemeltetése.</v>
      </c>
      <c r="H74" s="81"/>
      <c r="I74" s="208" t="str">
        <f>Zalaegerszeg!I50</f>
        <v>Zalaegerszeg</v>
      </c>
      <c r="J74" s="142">
        <f t="shared" si="4"/>
        <v>601</v>
      </c>
      <c r="K74" s="81"/>
      <c r="L74" s="207">
        <f>Zalaegerszeg!L50</f>
        <v>48580</v>
      </c>
      <c r="M74" s="207">
        <f>Zalaegerszeg!M50</f>
        <v>48944</v>
      </c>
      <c r="N74" s="206" t="str">
        <f>Zalaegerszeg!N50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>
        <f>Zalaegerszeg!AB50</f>
        <v>601</v>
      </c>
      <c r="AC74" s="4"/>
    </row>
    <row r="75" spans="1:29" s="86" customFormat="1" ht="90" x14ac:dyDescent="0.25">
      <c r="A75" s="302"/>
      <c r="B75" s="78"/>
      <c r="C75" s="81" t="str">
        <f>Zalaegerszeg!C51</f>
        <v>Zalaegerszeg … kút</v>
      </c>
      <c r="D75" s="81" t="str">
        <f>Zalaegerszeg!D51</f>
        <v>közmű gépészet felújítása</v>
      </c>
      <c r="E75" s="81" t="str">
        <f>Zalaegerszeg!E51</f>
        <v>A szerelvények és vezetékek, műszaki állapota miatt fennáll a meghibásodás veszélye.</v>
      </c>
      <c r="F75" s="81" t="str">
        <f>Zalaegerszeg!F51</f>
        <v>A folyamatos víztermelés biztosítása.</v>
      </c>
      <c r="G75" s="81" t="str">
        <f>Zalaegerszeg!G51</f>
        <v>A gépészeti funkciókat kifogástalanul ellátó szerelvények.</v>
      </c>
      <c r="H75" s="81"/>
      <c r="I75" s="208" t="str">
        <f>Zalaegerszeg!I51</f>
        <v>Zalaegerszeg</v>
      </c>
      <c r="J75" s="142">
        <f t="shared" si="4"/>
        <v>2000</v>
      </c>
      <c r="K75" s="81"/>
      <c r="L75" s="207">
        <f>Zalaegerszeg!L51</f>
        <v>48580</v>
      </c>
      <c r="M75" s="207">
        <f>Zalaegerszeg!M51</f>
        <v>48944</v>
      </c>
      <c r="N75" s="206" t="str">
        <f>Zalaegerszeg!N51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>
        <f>Zalaegerszeg!AB51</f>
        <v>2000</v>
      </c>
      <c r="AC75" s="4"/>
    </row>
    <row r="76" spans="1:29" s="86" customFormat="1" ht="75" x14ac:dyDescent="0.25">
      <c r="A76" s="301">
        <f>Zalaegerszeg!A52</f>
        <v>150</v>
      </c>
      <c r="B76" s="78"/>
      <c r="C76" s="81" t="str">
        <f>Zalaegerszeg!C52</f>
        <v>Zalaegerszeg … kút</v>
      </c>
      <c r="D76" s="81" t="str">
        <f>Zalaegerszeg!D52</f>
        <v>szivattyú javítás és csere</v>
      </c>
      <c r="E76" s="81" t="str">
        <f>Zalaegerszeg!E52</f>
        <v>A szivattyú kora, műszaki állapota miatt fennáll a meghibásodás veszélye.</v>
      </c>
      <c r="F76" s="81" t="str">
        <f>Zalaegerszeg!F52</f>
        <v>A folyamatos víztermelés biztosítása.</v>
      </c>
      <c r="G76" s="81" t="str">
        <f>Zalaegerszeg!G52</f>
        <v>A Q–H diagramhoz illeszkedő energiahatékony  szivattyú üzemeltetése.</v>
      </c>
      <c r="H76" s="81"/>
      <c r="I76" s="208" t="str">
        <f>Zalaegerszeg!I52</f>
        <v>Zalaegerszeg</v>
      </c>
      <c r="J76" s="142">
        <f t="shared" si="4"/>
        <v>601</v>
      </c>
      <c r="K76" s="81"/>
      <c r="L76" s="207">
        <f>Zalaegerszeg!L52</f>
        <v>48945</v>
      </c>
      <c r="M76" s="207">
        <f>Zalaegerszeg!M52</f>
        <v>49309</v>
      </c>
      <c r="N76" s="206" t="str">
        <f>Zalaegerszeg!N52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>
        <f>Zalaegerszeg!AC52</f>
        <v>601</v>
      </c>
    </row>
    <row r="77" spans="1:29" s="86" customFormat="1" ht="90" x14ac:dyDescent="0.25">
      <c r="A77" s="302"/>
      <c r="B77" s="78"/>
      <c r="C77" s="81" t="str">
        <f>Zalaegerszeg!C53</f>
        <v>Zalaegerszeg … kút</v>
      </c>
      <c r="D77" s="81" t="str">
        <f>Zalaegerszeg!D53</f>
        <v>közmű gépészet felújítása</v>
      </c>
      <c r="E77" s="81" t="str">
        <f>Zalaegerszeg!E53</f>
        <v>A szerelvények és vezetékek, műszaki állapota miatt fennáll a meghibásodás veszélye.</v>
      </c>
      <c r="F77" s="81" t="str">
        <f>Zalaegerszeg!F53</f>
        <v>A folyamatos víztermelés biztosítása.</v>
      </c>
      <c r="G77" s="81" t="str">
        <f>Zalaegerszeg!G53</f>
        <v>A gépészeti funkciókat kifogástalanul ellátó szerelvények.</v>
      </c>
      <c r="H77" s="81"/>
      <c r="I77" s="208" t="str">
        <f>Zalaegerszeg!I53</f>
        <v>Zalaegerszeg</v>
      </c>
      <c r="J77" s="142">
        <f t="shared" si="4"/>
        <v>2000</v>
      </c>
      <c r="K77" s="81"/>
      <c r="L77" s="207">
        <f>Zalaegerszeg!L53</f>
        <v>48945</v>
      </c>
      <c r="M77" s="207">
        <f>Zalaegerszeg!M53</f>
        <v>49309</v>
      </c>
      <c r="N77" s="206" t="str">
        <f>Zalaegerszeg!N53</f>
        <v>hosszú</v>
      </c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>
        <f>Zalaegerszeg!AC53</f>
        <v>2000</v>
      </c>
    </row>
    <row r="78" spans="1:29" x14ac:dyDescent="0.25">
      <c r="A78" s="163"/>
      <c r="B78" s="59"/>
      <c r="C78" s="64"/>
      <c r="D78" s="64"/>
      <c r="E78" s="92"/>
      <c r="F78" s="63"/>
      <c r="G78" s="64"/>
      <c r="H78" s="65"/>
      <c r="I78" s="182"/>
      <c r="J78" s="183"/>
      <c r="K78" s="65"/>
      <c r="L78" s="66"/>
      <c r="M78" s="66"/>
      <c r="N78" s="85"/>
      <c r="O78" s="1"/>
      <c r="P78" s="2"/>
      <c r="Q78" s="34"/>
      <c r="R78" s="34"/>
      <c r="S78" s="2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x14ac:dyDescent="0.25">
      <c r="A79" s="167"/>
      <c r="B79" s="75" t="s">
        <v>3</v>
      </c>
      <c r="C79" s="71"/>
      <c r="D79" s="71"/>
      <c r="E79" s="71"/>
      <c r="F79" s="71"/>
      <c r="G79" s="71"/>
      <c r="H79" s="76"/>
      <c r="I79" s="181"/>
      <c r="J79" s="194"/>
      <c r="K79" s="76"/>
      <c r="L79" s="73"/>
      <c r="M79" s="73"/>
      <c r="N79" s="76"/>
      <c r="O79" s="76"/>
      <c r="P79" s="76"/>
      <c r="Q79" s="77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93"/>
    </row>
    <row r="80" spans="1:29" s="86" customFormat="1" ht="120" x14ac:dyDescent="0.25">
      <c r="A80" s="205">
        <f>Zalaegerszeg!A56</f>
        <v>19</v>
      </c>
      <c r="B80" s="205"/>
      <c r="C80" s="205" t="str">
        <f>Zalaegerszeg!C56</f>
        <v>Zalaegerszeg 26. kút</v>
      </c>
      <c r="D80" s="205" t="str">
        <f>Zalaegerszeg!D56</f>
        <v>URH kommunikáció átállás GPRS-re</v>
      </c>
      <c r="E80" s="205" t="str">
        <f>Zalaegerszeg!E56</f>
        <v>Az elektromos, irányítástechnikai  szerelvények és vezetékek, műszaki állapota miatt fennáll a meghibásodás veszélye</v>
      </c>
      <c r="F80" s="205" t="str">
        <f>Zalaegerszeg!F56</f>
        <v>A megfelelő minőségű kommunikáció, a folyamatos távfelügyelet biztosítása.</v>
      </c>
      <c r="G80" s="205" t="str">
        <f>Zalaegerszeg!G56</f>
        <v>Megfelelő biztonságú adatkommunikációs csatorna.</v>
      </c>
      <c r="H80" s="183"/>
      <c r="I80" s="182" t="str">
        <f>Zalaegerszeg!I56</f>
        <v>Zalaegerszeg</v>
      </c>
      <c r="J80" s="142">
        <f t="shared" ref="J80:J93" si="6">SUM(O80:AC80)</f>
        <v>550</v>
      </c>
      <c r="K80" s="183"/>
      <c r="L80" s="210">
        <f>Zalaegerszeg!L56</f>
        <v>43922</v>
      </c>
      <c r="M80" s="210">
        <f>Zalaegerszeg!M56</f>
        <v>44196</v>
      </c>
      <c r="N80" s="209" t="str">
        <f>Zalaegerszeg!N56</f>
        <v>rövid</v>
      </c>
      <c r="O80" s="1">
        <f>Zalaegerszeg!O56</f>
        <v>550</v>
      </c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s="86" customFormat="1" ht="120" x14ac:dyDescent="0.25">
      <c r="A81" s="205">
        <f>Zalaegerszeg!A57</f>
        <v>23</v>
      </c>
      <c r="B81" s="205"/>
      <c r="C81" s="205" t="str">
        <f>Zalaegerszeg!C57</f>
        <v>Zalaegerszeg</v>
      </c>
      <c r="D81" s="205" t="str">
        <f>Zalaegerszeg!D57</f>
        <v>Földkábeles kommunikációról való átállás GPRS-re</v>
      </c>
      <c r="E81" s="205" t="str">
        <f>Zalaegerszeg!E57</f>
        <v>Az elektromos, irányítástechnikai  szerelvények és vezetékek, műszaki állapota miatt fennáll a meghibásodás veszélye</v>
      </c>
      <c r="F81" s="205" t="str">
        <f>Zalaegerszeg!F57</f>
        <v>A megfelelő minőségű kommunikáció, a folyamatos távfelügyelet biztosítása.</v>
      </c>
      <c r="G81" s="205" t="str">
        <f>Zalaegerszeg!G57</f>
        <v>Megfelelő biztonságú adatkommunikációs csatorna.</v>
      </c>
      <c r="H81" s="183"/>
      <c r="I81" s="182" t="str">
        <f>Zalaegerszeg!I57</f>
        <v>Zalaegerszeg</v>
      </c>
      <c r="J81" s="142">
        <f>SUM(O81:AC81)</f>
        <v>8800</v>
      </c>
      <c r="K81" s="183"/>
      <c r="L81" s="210">
        <f>Zalaegerszeg!L57</f>
        <v>43922</v>
      </c>
      <c r="M81" s="210">
        <f>Zalaegerszeg!M57</f>
        <v>44196</v>
      </c>
      <c r="N81" s="209" t="str">
        <f>Zalaegerszeg!N57</f>
        <v>rövid</v>
      </c>
      <c r="O81" s="1">
        <v>8800</v>
      </c>
      <c r="P81" s="2"/>
      <c r="Q81" s="2"/>
      <c r="R81" s="2"/>
      <c r="S81" s="2"/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s="86" customFormat="1" ht="120" x14ac:dyDescent="0.25">
      <c r="A82" s="205">
        <f>Zalaegerszeg!A58</f>
        <v>71</v>
      </c>
      <c r="B82" s="205"/>
      <c r="C82" s="205" t="str">
        <f>Zalaegerszeg!C58</f>
        <v>Zalaegerszeg Keleti kútcsoport</v>
      </c>
      <c r="D82" s="205" t="str">
        <f>Zalaegerszeg!D58</f>
        <v>GPRS kommunikációra történő átállás</v>
      </c>
      <c r="E82" s="205" t="str">
        <f>Zalaegerszeg!E58</f>
        <v>Az elektromos, irányítástechnikai  szerelvények és vezetékek, műszaki állapota miatt fennáll a meghibásodás veszélye.</v>
      </c>
      <c r="F82" s="205" t="str">
        <f>Zalaegerszeg!F58</f>
        <v>A búvárszivattyú elektromos megtáplálása, a folyamatos távfelügyelet biztosítása.</v>
      </c>
      <c r="G82" s="205" t="str">
        <f>Zalaegerszeg!G58</f>
        <v>A búvárszivattyú elektromos paramétereihez illeszkedő erősáramú és vezérlőszekrény.</v>
      </c>
      <c r="H82" s="183"/>
      <c r="I82" s="182" t="str">
        <f>Zalaegerszeg!I58</f>
        <v>Zalaegerszeg</v>
      </c>
      <c r="J82" s="142">
        <f t="shared" si="6"/>
        <v>6078</v>
      </c>
      <c r="K82" s="183"/>
      <c r="L82" s="210">
        <f>Zalaegerszeg!L58</f>
        <v>44197</v>
      </c>
      <c r="M82" s="210">
        <f>Zalaegerszeg!M58</f>
        <v>44561</v>
      </c>
      <c r="N82" s="209" t="str">
        <f>Zalaegerszeg!N58</f>
        <v>közép</v>
      </c>
      <c r="O82" s="1"/>
      <c r="P82" s="2">
        <f>Zalaegerszeg!P58</f>
        <v>6078</v>
      </c>
      <c r="Q82" s="2"/>
      <c r="R82" s="2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s="86" customFormat="1" ht="120" x14ac:dyDescent="0.25">
      <c r="A83" s="205">
        <f>Zalaegerszeg!A59</f>
        <v>98</v>
      </c>
      <c r="B83" s="205"/>
      <c r="C83" s="205" t="str">
        <f>Zalaegerszeg!C59</f>
        <v>Zalaegerszeg … kút</v>
      </c>
      <c r="D83" s="205" t="str">
        <f>Zalaegerszeg!D59</f>
        <v>elektromos és irányítástechnikai szekrény csere (2 db)</v>
      </c>
      <c r="E83" s="205" t="str">
        <f>Zalaegerszeg!E59</f>
        <v>Az elektromos, irányítástechnikai  szerelvények és vezetékek, műszaki állapota miatt fennáll a meghibásodás veszélye.</v>
      </c>
      <c r="F83" s="205" t="str">
        <f>Zalaegerszeg!F59</f>
        <v>A búvárszivattyú elektromos megtáplálása, a folyamatos távfelügyelet biztosítása.</v>
      </c>
      <c r="G83" s="205" t="str">
        <f>Zalaegerszeg!G59</f>
        <v>A búvárszivattyú elektromos paramétereihez illeszkedő erősáramú és vezérlőszekrény.</v>
      </c>
      <c r="H83" s="183"/>
      <c r="I83" s="182" t="str">
        <f>Zalaegerszeg!I59</f>
        <v>Zalaegerszeg</v>
      </c>
      <c r="J83" s="142">
        <f t="shared" si="6"/>
        <v>6000</v>
      </c>
      <c r="K83" s="183"/>
      <c r="L83" s="210">
        <f>Zalaegerszeg!L59</f>
        <v>45292</v>
      </c>
      <c r="M83" s="210">
        <f>Zalaegerszeg!M59</f>
        <v>45657</v>
      </c>
      <c r="N83" s="209" t="str">
        <f>Zalaegerszeg!N59</f>
        <v>közép</v>
      </c>
      <c r="O83" s="1"/>
      <c r="P83" s="2"/>
      <c r="Q83" s="2"/>
      <c r="R83" s="2"/>
      <c r="S83" s="2">
        <f>Zalaegerszeg!S59</f>
        <v>6000</v>
      </c>
      <c r="T83" s="3"/>
      <c r="U83" s="3"/>
      <c r="V83" s="3"/>
      <c r="W83" s="3"/>
      <c r="X83" s="3"/>
      <c r="Y83" s="3"/>
      <c r="Z83" s="3"/>
      <c r="AA83" s="3"/>
      <c r="AB83" s="3"/>
      <c r="AC83" s="4"/>
    </row>
    <row r="84" spans="1:29" s="86" customFormat="1" ht="120" x14ac:dyDescent="0.25">
      <c r="A84" s="205">
        <f>Zalaegerszeg!A60</f>
        <v>112</v>
      </c>
      <c r="B84" s="205"/>
      <c r="C84" s="205" t="str">
        <f>Zalaegerszeg!C60</f>
        <v>Zalaegerszeg … kút</v>
      </c>
      <c r="D84" s="205" t="str">
        <f>Zalaegerszeg!D60</f>
        <v>elektromos és irányítástechnikai szekrény csere (2 db)</v>
      </c>
      <c r="E84" s="205" t="str">
        <f>Zalaegerszeg!E60</f>
        <v>Az elektromos, irányítástechnikai  szerelvények és vezetékek, műszaki állapota miatt fennáll a meghibásodás veszélye.</v>
      </c>
      <c r="F84" s="205" t="str">
        <f>Zalaegerszeg!F60</f>
        <v>A búvárszivattyú elektromos megtáplálása, a folyamatos távfelügyelet biztosítása.</v>
      </c>
      <c r="G84" s="205" t="str">
        <f>Zalaegerszeg!G60</f>
        <v>A búvárszivattyú elektromos paramétereihez illeszkedő erősáramú és vezérlőszekrény.</v>
      </c>
      <c r="H84" s="183"/>
      <c r="I84" s="182" t="str">
        <f>Zalaegerszeg!I60</f>
        <v>Zalaegerszeg</v>
      </c>
      <c r="J84" s="142">
        <f t="shared" si="6"/>
        <v>6000</v>
      </c>
      <c r="K84" s="183"/>
      <c r="L84" s="210">
        <f>Zalaegerszeg!L60</f>
        <v>45658</v>
      </c>
      <c r="M84" s="210">
        <f>Zalaegerszeg!M60</f>
        <v>46022</v>
      </c>
      <c r="N84" s="209" t="str">
        <f>Zalaegerszeg!N60</f>
        <v>hosszú</v>
      </c>
      <c r="O84" s="1"/>
      <c r="P84" s="2"/>
      <c r="Q84" s="2"/>
      <c r="R84" s="2"/>
      <c r="S84" s="2"/>
      <c r="T84" s="3">
        <f>Zalaegerszeg!T60</f>
        <v>6000</v>
      </c>
      <c r="U84" s="3"/>
      <c r="V84" s="3"/>
      <c r="W84" s="3"/>
      <c r="X84" s="3"/>
      <c r="Y84" s="3"/>
      <c r="Z84" s="3"/>
      <c r="AA84" s="3"/>
      <c r="AB84" s="3"/>
      <c r="AC84" s="4"/>
    </row>
    <row r="85" spans="1:29" s="86" customFormat="1" ht="120" x14ac:dyDescent="0.25">
      <c r="A85" s="205">
        <f>Zalaegerszeg!A61</f>
        <v>121</v>
      </c>
      <c r="B85" s="205"/>
      <c r="C85" s="205" t="str">
        <f>Zalaegerszeg!C61</f>
        <v>Zalaegerszeg … kút</v>
      </c>
      <c r="D85" s="205" t="str">
        <f>Zalaegerszeg!D61</f>
        <v>elektromos és irányítástechnikai szekrény csere (2 db)</v>
      </c>
      <c r="E85" s="205" t="str">
        <f>Zalaegerszeg!E61</f>
        <v>Az elektromos, irányítástechnikai  szerelvények és vezetékek, műszaki állapota miatt fennáll a meghibásodás veszélye.</v>
      </c>
      <c r="F85" s="205" t="str">
        <f>Zalaegerszeg!F61</f>
        <v>A búvárszivattyú elektromos megtáplálása, a folyamatos távfelügyelet biztosítása.</v>
      </c>
      <c r="G85" s="205" t="str">
        <f>Zalaegerszeg!G61</f>
        <v>A búvárszivattyú elektromos paramétereihez illeszkedő erősáramú és vezérlőszekrény.</v>
      </c>
      <c r="H85" s="183"/>
      <c r="I85" s="182" t="str">
        <f>Zalaegerszeg!I61</f>
        <v>Zalaegerszeg</v>
      </c>
      <c r="J85" s="142">
        <f t="shared" si="6"/>
        <v>6000</v>
      </c>
      <c r="K85" s="183"/>
      <c r="L85" s="210">
        <f>Zalaegerszeg!L61</f>
        <v>46023</v>
      </c>
      <c r="M85" s="210">
        <f>Zalaegerszeg!M61</f>
        <v>46387</v>
      </c>
      <c r="N85" s="209" t="str">
        <f>Zalaegerszeg!N61</f>
        <v>hosszú</v>
      </c>
      <c r="O85" s="1"/>
      <c r="P85" s="2"/>
      <c r="Q85" s="2"/>
      <c r="R85" s="2"/>
      <c r="S85" s="2"/>
      <c r="T85" s="3"/>
      <c r="U85" s="3">
        <f>Zalaegerszeg!U61</f>
        <v>6000</v>
      </c>
      <c r="V85" s="3"/>
      <c r="W85" s="3"/>
      <c r="X85" s="3"/>
      <c r="Y85" s="3"/>
      <c r="Z85" s="3"/>
      <c r="AA85" s="3"/>
      <c r="AB85" s="3"/>
      <c r="AC85" s="4"/>
    </row>
    <row r="86" spans="1:29" s="86" customFormat="1" ht="120" x14ac:dyDescent="0.25">
      <c r="A86" s="205">
        <f>Zalaegerszeg!A62</f>
        <v>125</v>
      </c>
      <c r="B86" s="205"/>
      <c r="C86" s="205" t="str">
        <f>Zalaegerszeg!C62</f>
        <v>Zalaegerszeg … kút</v>
      </c>
      <c r="D86" s="205" t="str">
        <f>Zalaegerszeg!D62</f>
        <v>elektromos és irányítástechnikai szekrény csere (2 db)</v>
      </c>
      <c r="E86" s="205" t="str">
        <f>Zalaegerszeg!E62</f>
        <v>Az elektromos, irányítástechnikai  szerelvények és vezetékek, műszaki állapota miatt fennáll a meghibásodás veszélye.</v>
      </c>
      <c r="F86" s="205" t="str">
        <f>Zalaegerszeg!F62</f>
        <v>A búvárszivattyú elektromos megtáplálása, a folyamatos távfelügyelet biztosítása.</v>
      </c>
      <c r="G86" s="205" t="str">
        <f>Zalaegerszeg!G62</f>
        <v>A búvárszivattyú elektromos paramétereihez illeszkedő erősáramú és vezérlőszekrény.</v>
      </c>
      <c r="H86" s="183"/>
      <c r="I86" s="182" t="str">
        <f>Zalaegerszeg!I62</f>
        <v>Zalaegerszeg</v>
      </c>
      <c r="J86" s="142">
        <f t="shared" si="6"/>
        <v>6000</v>
      </c>
      <c r="K86" s="183"/>
      <c r="L86" s="210">
        <f>Zalaegerszeg!L62</f>
        <v>46388</v>
      </c>
      <c r="M86" s="210">
        <f>Zalaegerszeg!M62</f>
        <v>46752</v>
      </c>
      <c r="N86" s="209" t="str">
        <f>Zalaegerszeg!N62</f>
        <v>hosszú</v>
      </c>
      <c r="O86" s="1"/>
      <c r="P86" s="2"/>
      <c r="Q86" s="2"/>
      <c r="R86" s="2"/>
      <c r="S86" s="2"/>
      <c r="T86" s="3"/>
      <c r="U86" s="3"/>
      <c r="V86" s="3">
        <f>Zalaegerszeg!V62</f>
        <v>6000</v>
      </c>
      <c r="W86" s="3"/>
      <c r="X86" s="3"/>
      <c r="Y86" s="3"/>
      <c r="Z86" s="3"/>
      <c r="AA86" s="3"/>
      <c r="AB86" s="3"/>
      <c r="AC86" s="4"/>
    </row>
    <row r="87" spans="1:29" s="86" customFormat="1" ht="120" x14ac:dyDescent="0.25">
      <c r="A87" s="205">
        <f>Zalaegerszeg!A63</f>
        <v>129</v>
      </c>
      <c r="B87" s="205"/>
      <c r="C87" s="205" t="str">
        <f>Zalaegerszeg!C63</f>
        <v>Zalaegerszeg … kút</v>
      </c>
      <c r="D87" s="205" t="str">
        <f>Zalaegerszeg!D63</f>
        <v>elektromos és irányítástechnikai szekrény csere (2 db)</v>
      </c>
      <c r="E87" s="205" t="str">
        <f>Zalaegerszeg!E63</f>
        <v>Az elektromos, irányítástechnikai  szerelvények és vezetékek, műszaki állapota miatt fennáll a meghibásodás veszélye.</v>
      </c>
      <c r="F87" s="205" t="str">
        <f>Zalaegerszeg!F63</f>
        <v>A búvárszivattyú elektromos megtáplálása, a folyamatos távfelügyelet biztosítása.</v>
      </c>
      <c r="G87" s="205" t="str">
        <f>Zalaegerszeg!G63</f>
        <v>A búvárszivattyú elektromos paramétereihez illeszkedő erősáramú és vezérlőszekrény.</v>
      </c>
      <c r="H87" s="183"/>
      <c r="I87" s="182" t="str">
        <f>Zalaegerszeg!I63</f>
        <v>Zalaegerszeg</v>
      </c>
      <c r="J87" s="142">
        <f t="shared" si="6"/>
        <v>6000</v>
      </c>
      <c r="K87" s="183"/>
      <c r="L87" s="210">
        <f>Zalaegerszeg!L63</f>
        <v>46753</v>
      </c>
      <c r="M87" s="210">
        <f>Zalaegerszeg!M63</f>
        <v>47118</v>
      </c>
      <c r="N87" s="209" t="str">
        <f>Zalaegerszeg!N63</f>
        <v>hosszú</v>
      </c>
      <c r="O87" s="1"/>
      <c r="P87" s="2"/>
      <c r="Q87" s="2"/>
      <c r="R87" s="2"/>
      <c r="S87" s="2"/>
      <c r="T87" s="3"/>
      <c r="U87" s="3"/>
      <c r="V87" s="3"/>
      <c r="W87" s="3">
        <f>Zalaegerszeg!W63</f>
        <v>6000</v>
      </c>
      <c r="X87" s="3"/>
      <c r="Y87" s="3"/>
      <c r="Z87" s="3"/>
      <c r="AA87" s="3"/>
      <c r="AB87" s="3"/>
      <c r="AC87" s="4"/>
    </row>
    <row r="88" spans="1:29" s="86" customFormat="1" ht="120" x14ac:dyDescent="0.25">
      <c r="A88" s="205">
        <f>Zalaegerszeg!A64</f>
        <v>138</v>
      </c>
      <c r="B88" s="205"/>
      <c r="C88" s="205" t="str">
        <f>Zalaegerszeg!C64</f>
        <v>Zalaegerszeg … kút</v>
      </c>
      <c r="D88" s="205" t="str">
        <f>Zalaegerszeg!D64</f>
        <v>elektromos és irányítástechnikai szekrény csere (2 db)</v>
      </c>
      <c r="E88" s="205" t="str">
        <f>Zalaegerszeg!E64</f>
        <v>Az elektromos, irányítástechnikai  szerelvények és vezetékek, műszaki állapota miatt fennáll a meghibásodás veszélye.</v>
      </c>
      <c r="F88" s="205" t="str">
        <f>Zalaegerszeg!F64</f>
        <v>A búvárszivattyú elektromos megtáplálása, a folyamatos távfelügyelet biztosítása.</v>
      </c>
      <c r="G88" s="205" t="str">
        <f>Zalaegerszeg!G64</f>
        <v>A búvárszivattyú elektromos paramétereihez illeszkedő erősáramú és vezérlőszekrény.</v>
      </c>
      <c r="H88" s="183"/>
      <c r="I88" s="182" t="str">
        <f>Zalaegerszeg!I64</f>
        <v>Zalaegerszeg</v>
      </c>
      <c r="J88" s="142">
        <f t="shared" si="6"/>
        <v>6000</v>
      </c>
      <c r="K88" s="183"/>
      <c r="L88" s="210">
        <f>Zalaegerszeg!L64</f>
        <v>47119</v>
      </c>
      <c r="M88" s="210">
        <f>Zalaegerszeg!M64</f>
        <v>47483</v>
      </c>
      <c r="N88" s="209" t="str">
        <f>Zalaegerszeg!N64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>
        <f>Zalaegerszeg!X64</f>
        <v>6000</v>
      </c>
      <c r="Y88" s="3"/>
      <c r="Z88" s="3"/>
      <c r="AA88" s="3"/>
      <c r="AB88" s="3"/>
      <c r="AC88" s="4"/>
    </row>
    <row r="89" spans="1:29" s="86" customFormat="1" ht="120" x14ac:dyDescent="0.25">
      <c r="A89" s="205">
        <f>Zalaegerszeg!A65</f>
        <v>143</v>
      </c>
      <c r="B89" s="205"/>
      <c r="C89" s="205" t="str">
        <f>Zalaegerszeg!C65</f>
        <v>Zalaegerszeg … kút</v>
      </c>
      <c r="D89" s="205" t="str">
        <f>Zalaegerszeg!D65</f>
        <v>elektromos és irányítástechnikai szekrény csere (2 db)</v>
      </c>
      <c r="E89" s="205" t="str">
        <f>Zalaegerszeg!E65</f>
        <v>Az elektromos, irányítástechnikai  szerelvények és vezetékek, műszaki állapota miatt fennáll a meghibásodás veszélye.</v>
      </c>
      <c r="F89" s="205" t="str">
        <f>Zalaegerszeg!F65</f>
        <v>A búvárszivattyú elektromos megtáplálása, a folyamatos távfelügyelet biztosítása.</v>
      </c>
      <c r="G89" s="205" t="str">
        <f>Zalaegerszeg!G65</f>
        <v>A búvárszivattyú elektromos paramétereihez illeszkedő erősáramú és vezérlőszekrény.</v>
      </c>
      <c r="H89" s="183"/>
      <c r="I89" s="182" t="str">
        <f>Zalaegerszeg!I65</f>
        <v>Zalaegerszeg</v>
      </c>
      <c r="J89" s="142">
        <f t="shared" si="6"/>
        <v>6000</v>
      </c>
      <c r="K89" s="183"/>
      <c r="L89" s="210">
        <f>Zalaegerszeg!L65</f>
        <v>47484</v>
      </c>
      <c r="M89" s="210">
        <f>Zalaegerszeg!M65</f>
        <v>47848</v>
      </c>
      <c r="N89" s="209" t="str">
        <f>Zalaegerszeg!N65</f>
        <v>hosszú</v>
      </c>
      <c r="O89" s="1"/>
      <c r="P89" s="2"/>
      <c r="Q89" s="2"/>
      <c r="R89" s="2"/>
      <c r="S89" s="2"/>
      <c r="T89" s="3"/>
      <c r="U89" s="3"/>
      <c r="V89" s="3"/>
      <c r="W89" s="3"/>
      <c r="X89" s="3"/>
      <c r="Y89" s="3">
        <f>Zalaegerszeg!Y65</f>
        <v>6000</v>
      </c>
      <c r="Z89" s="3"/>
      <c r="AA89" s="3"/>
      <c r="AB89" s="3"/>
      <c r="AC89" s="4"/>
    </row>
    <row r="90" spans="1:29" s="86" customFormat="1" ht="120" x14ac:dyDescent="0.25">
      <c r="A90" s="205">
        <f>Zalaegerszeg!A66</f>
        <v>145</v>
      </c>
      <c r="B90" s="205"/>
      <c r="C90" s="205" t="str">
        <f>Zalaegerszeg!C66</f>
        <v>Zalaegerszeg … kút</v>
      </c>
      <c r="D90" s="205" t="str">
        <f>Zalaegerszeg!D66</f>
        <v>elektromos és irányítástechnikai szekrény csere (2 db)</v>
      </c>
      <c r="E90" s="205" t="str">
        <f>Zalaegerszeg!E66</f>
        <v>Az elektromos, irányítástechnikai  szerelvények és vezetékek, műszaki állapota miatt fennáll a meghibásodás veszélye.</v>
      </c>
      <c r="F90" s="205" t="str">
        <f>Zalaegerszeg!F66</f>
        <v>A búvárszivattyú elektromos megtáplálása, a folyamatos távfelügyelet biztosítása.</v>
      </c>
      <c r="G90" s="205" t="str">
        <f>Zalaegerszeg!G66</f>
        <v>A búvárszivattyú elektromos paramétereihez illeszkedő erősáramú és vezérlőszekrény.</v>
      </c>
      <c r="H90" s="183"/>
      <c r="I90" s="182" t="str">
        <f>Zalaegerszeg!I66</f>
        <v>Zalaegerszeg</v>
      </c>
      <c r="J90" s="142">
        <f t="shared" si="6"/>
        <v>6000</v>
      </c>
      <c r="K90" s="183"/>
      <c r="L90" s="210">
        <f>Zalaegerszeg!L66</f>
        <v>47849</v>
      </c>
      <c r="M90" s="210">
        <f>Zalaegerszeg!M66</f>
        <v>48213</v>
      </c>
      <c r="N90" s="209" t="str">
        <f>Zalaegerszeg!N66</f>
        <v>hosszú</v>
      </c>
      <c r="O90" s="1"/>
      <c r="P90" s="2"/>
      <c r="Q90" s="2"/>
      <c r="R90" s="2"/>
      <c r="S90" s="2"/>
      <c r="T90" s="3"/>
      <c r="U90" s="3"/>
      <c r="V90" s="3"/>
      <c r="W90" s="3"/>
      <c r="X90" s="3"/>
      <c r="Y90" s="3"/>
      <c r="Z90" s="3">
        <f>Zalaegerszeg!Z66</f>
        <v>6000</v>
      </c>
      <c r="AA90" s="3"/>
      <c r="AB90" s="3"/>
      <c r="AC90" s="4"/>
    </row>
    <row r="91" spans="1:29" s="86" customFormat="1" ht="120" x14ac:dyDescent="0.25">
      <c r="A91" s="205">
        <f>Zalaegerszeg!A67</f>
        <v>147</v>
      </c>
      <c r="B91" s="205"/>
      <c r="C91" s="205" t="str">
        <f>Zalaegerszeg!C67</f>
        <v>Zalaegerszeg … kút</v>
      </c>
      <c r="D91" s="205" t="str">
        <f>Zalaegerszeg!D67</f>
        <v>elektromos és irányítástechnikai szekrény csere (2 db)</v>
      </c>
      <c r="E91" s="205" t="str">
        <f>Zalaegerszeg!E67</f>
        <v>Az elektromos, irányítástechnikai  szerelvények és vezetékek, műszaki állapota miatt fennáll a meghibásodás veszélye.</v>
      </c>
      <c r="F91" s="205" t="str">
        <f>Zalaegerszeg!F67</f>
        <v>A búvárszivattyú elektromos megtáplálása, a folyamatos távfelügyelet biztosítása.</v>
      </c>
      <c r="G91" s="205" t="str">
        <f>Zalaegerszeg!G67</f>
        <v>A búvárszivattyú elektromos paramétereihez illeszkedő erősáramú és vezérlőszekrény.</v>
      </c>
      <c r="H91" s="183"/>
      <c r="I91" s="182" t="str">
        <f>Zalaegerszeg!I67</f>
        <v>Zalaegerszeg</v>
      </c>
      <c r="J91" s="142">
        <f t="shared" si="6"/>
        <v>6000</v>
      </c>
      <c r="K91" s="183"/>
      <c r="L91" s="210">
        <f>Zalaegerszeg!L67</f>
        <v>48214</v>
      </c>
      <c r="M91" s="210">
        <f>Zalaegerszeg!M67</f>
        <v>48579</v>
      </c>
      <c r="N91" s="209" t="str">
        <f>Zalaegerszeg!N67</f>
        <v>hosszú</v>
      </c>
      <c r="O91" s="1"/>
      <c r="P91" s="2"/>
      <c r="Q91" s="2"/>
      <c r="R91" s="2"/>
      <c r="S91" s="2"/>
      <c r="T91" s="3"/>
      <c r="U91" s="3"/>
      <c r="V91" s="3"/>
      <c r="W91" s="3"/>
      <c r="X91" s="3"/>
      <c r="Y91" s="3"/>
      <c r="Z91" s="3"/>
      <c r="AA91" s="3">
        <f>Zalaegerszeg!AA67</f>
        <v>6000</v>
      </c>
      <c r="AB91" s="3"/>
      <c r="AC91" s="49"/>
    </row>
    <row r="92" spans="1:29" s="86" customFormat="1" ht="120" x14ac:dyDescent="0.25">
      <c r="A92" s="205">
        <f>Zalaegerszeg!A68</f>
        <v>149</v>
      </c>
      <c r="B92" s="205"/>
      <c r="C92" s="205" t="str">
        <f>Zalaegerszeg!C68</f>
        <v>Zalaegerszeg … kút</v>
      </c>
      <c r="D92" s="205" t="str">
        <f>Zalaegerszeg!D68</f>
        <v>elektromos és irányítástechnikai szekrény csere (2 db)</v>
      </c>
      <c r="E92" s="205" t="str">
        <f>Zalaegerszeg!E68</f>
        <v>Az elektromos, irányítástechnikai  szerelvények és vezetékek, műszaki állapota miatt fennáll a meghibásodás veszélye.</v>
      </c>
      <c r="F92" s="205" t="str">
        <f>Zalaegerszeg!F68</f>
        <v>A búvárszivattyú elektromos megtáplálása, a folyamatos távfelügyelet biztosítása.</v>
      </c>
      <c r="G92" s="205" t="str">
        <f>Zalaegerszeg!G68</f>
        <v>A búvárszivattyú elektromos paramétereihez illeszkedő erősáramú és vezérlőszekrény.</v>
      </c>
      <c r="H92" s="183"/>
      <c r="I92" s="182" t="str">
        <f>Zalaegerszeg!I68</f>
        <v>Zalaegerszeg</v>
      </c>
      <c r="J92" s="142">
        <f t="shared" si="6"/>
        <v>6000</v>
      </c>
      <c r="K92" s="183"/>
      <c r="L92" s="210">
        <f>Zalaegerszeg!L68</f>
        <v>48580</v>
      </c>
      <c r="M92" s="210">
        <f>Zalaegerszeg!M68</f>
        <v>48944</v>
      </c>
      <c r="N92" s="209" t="str">
        <f>Zalaegerszeg!N68</f>
        <v>hosszú</v>
      </c>
      <c r="O92" s="1"/>
      <c r="P92" s="2"/>
      <c r="Q92" s="2"/>
      <c r="R92" s="2"/>
      <c r="S92" s="2"/>
      <c r="T92" s="3"/>
      <c r="U92" s="3"/>
      <c r="V92" s="3"/>
      <c r="W92" s="3"/>
      <c r="X92" s="3"/>
      <c r="Y92" s="3"/>
      <c r="Z92" s="3"/>
      <c r="AA92" s="48"/>
      <c r="AB92" s="3">
        <f>Zalaegerszeg!AB68</f>
        <v>6000</v>
      </c>
      <c r="AC92" s="4"/>
    </row>
    <row r="93" spans="1:29" s="86" customFormat="1" ht="120" x14ac:dyDescent="0.25">
      <c r="A93" s="205">
        <f>Zalaegerszeg!A69</f>
        <v>151</v>
      </c>
      <c r="B93" s="205"/>
      <c r="C93" s="205" t="str">
        <f>Zalaegerszeg!C69</f>
        <v>Zalaegerszeg … kút</v>
      </c>
      <c r="D93" s="205" t="str">
        <f>Zalaegerszeg!D69</f>
        <v>elektromos és irányítástechnikai szekrény csere (2 db)</v>
      </c>
      <c r="E93" s="205" t="str">
        <f>Zalaegerszeg!E69</f>
        <v>Az elektromos, irányítástechnikai  szerelvények és vezetékek, műszaki állapota miatt fennáll a meghibásodás veszélye.</v>
      </c>
      <c r="F93" s="205" t="str">
        <f>Zalaegerszeg!F69</f>
        <v>A búvárszivattyú elektromos megtáplálása, a folyamatos távfelügyelet biztosítása.</v>
      </c>
      <c r="G93" s="205" t="str">
        <f>Zalaegerszeg!G69</f>
        <v>A búvárszivattyú elektromos paramétereihez illeszkedő erősáramú és vezérlőszekrény.</v>
      </c>
      <c r="H93" s="183"/>
      <c r="I93" s="182" t="str">
        <f>Zalaegerszeg!I69</f>
        <v>Zalaegerszeg</v>
      </c>
      <c r="J93" s="142">
        <f t="shared" si="6"/>
        <v>6000</v>
      </c>
      <c r="K93" s="183"/>
      <c r="L93" s="210">
        <f>Zalaegerszeg!L69</f>
        <v>48945</v>
      </c>
      <c r="M93" s="210">
        <f>Zalaegerszeg!M69</f>
        <v>49309</v>
      </c>
      <c r="N93" s="209" t="str">
        <f>Zalaegerszeg!N69</f>
        <v>hosszú</v>
      </c>
      <c r="O93" s="1"/>
      <c r="P93" s="2"/>
      <c r="Q93" s="2"/>
      <c r="R93" s="2"/>
      <c r="S93" s="2"/>
      <c r="T93" s="3"/>
      <c r="U93" s="3"/>
      <c r="V93" s="3"/>
      <c r="W93" s="3"/>
      <c r="X93" s="3"/>
      <c r="Y93" s="3"/>
      <c r="Z93" s="3"/>
      <c r="AA93" s="48"/>
      <c r="AB93" s="3"/>
      <c r="AC93" s="4">
        <f>Zalaegerszeg!AC69</f>
        <v>6000</v>
      </c>
    </row>
    <row r="94" spans="1:29" ht="15.75" thickBot="1" x14ac:dyDescent="0.3">
      <c r="A94" s="163"/>
      <c r="B94" s="59"/>
      <c r="C94" s="64"/>
      <c r="D94" s="97"/>
      <c r="E94" s="64"/>
      <c r="F94" s="98"/>
      <c r="G94" s="64"/>
      <c r="H94" s="65"/>
      <c r="I94" s="182"/>
      <c r="J94" s="183"/>
      <c r="K94" s="65"/>
      <c r="L94" s="66"/>
      <c r="M94" s="66"/>
      <c r="N94" s="85"/>
      <c r="O94" s="1"/>
      <c r="P94" s="2"/>
      <c r="Q94" s="34"/>
      <c r="R94" s="34"/>
      <c r="S94" s="4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ht="15.75" thickBot="1" x14ac:dyDescent="0.3">
      <c r="A95" s="99"/>
      <c r="B95" s="100" t="s">
        <v>0</v>
      </c>
      <c r="C95" s="100"/>
      <c r="D95" s="100"/>
      <c r="E95" s="100"/>
      <c r="F95" s="100"/>
      <c r="G95" s="100"/>
      <c r="H95" s="100"/>
      <c r="I95" s="186"/>
      <c r="J95" s="186">
        <f>SUM(J39:J79)</f>
        <v>59661</v>
      </c>
      <c r="K95" s="100"/>
      <c r="L95" s="101"/>
      <c r="M95" s="101"/>
      <c r="N95" s="102"/>
      <c r="O95" s="26"/>
      <c r="P95" s="27"/>
      <c r="Q95" s="36"/>
      <c r="R95" s="36"/>
      <c r="S95" s="27"/>
      <c r="T95" s="28"/>
      <c r="U95" s="28"/>
      <c r="V95" s="28"/>
      <c r="W95" s="28"/>
      <c r="X95" s="28"/>
      <c r="Y95" s="28"/>
      <c r="Z95" s="28"/>
      <c r="AA95" s="28"/>
      <c r="AB95" s="28"/>
      <c r="AC95" s="29"/>
    </row>
    <row r="96" spans="1:29" x14ac:dyDescent="0.25">
      <c r="A96" s="169"/>
      <c r="B96" s="104"/>
      <c r="C96" s="104"/>
      <c r="D96" s="104"/>
      <c r="E96" s="104"/>
      <c r="F96" s="104"/>
      <c r="G96" s="104"/>
      <c r="H96" s="104"/>
      <c r="I96" s="187"/>
      <c r="J96" s="188"/>
      <c r="K96" s="170"/>
      <c r="L96" s="171"/>
      <c r="M96" s="171"/>
      <c r="N96" s="170"/>
      <c r="O96" s="17"/>
      <c r="P96" s="17"/>
      <c r="Q96" s="37"/>
      <c r="R96" s="3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2"/>
    </row>
    <row r="97" spans="1:29" x14ac:dyDescent="0.25">
      <c r="A97" s="248" t="s">
        <v>40</v>
      </c>
      <c r="B97" s="249"/>
      <c r="C97" s="249"/>
      <c r="D97" s="104"/>
      <c r="E97" s="104"/>
      <c r="F97" s="104"/>
      <c r="G97" s="104"/>
      <c r="H97" s="104"/>
      <c r="I97" s="187"/>
      <c r="J97" s="188"/>
      <c r="K97" s="170"/>
      <c r="L97" s="171"/>
      <c r="M97" s="171"/>
      <c r="N97" s="170"/>
      <c r="O97" s="17"/>
      <c r="P97" s="17"/>
      <c r="Q97" s="37"/>
      <c r="R97" s="3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2"/>
    </row>
    <row r="98" spans="1:29" x14ac:dyDescent="0.25">
      <c r="A98" s="173"/>
      <c r="B98" s="107"/>
      <c r="C98" s="58" t="s">
        <v>6</v>
      </c>
      <c r="D98" s="58" t="s">
        <v>5</v>
      </c>
      <c r="E98" s="106"/>
      <c r="F98" s="106"/>
      <c r="G98" s="106"/>
      <c r="H98" s="108"/>
      <c r="I98" s="108"/>
      <c r="J98" s="108"/>
      <c r="K98" s="109"/>
      <c r="L98" s="110"/>
      <c r="M98" s="111"/>
      <c r="N98" s="107"/>
      <c r="O98" s="1"/>
      <c r="P98" s="2"/>
      <c r="Q98" s="34"/>
      <c r="R98" s="34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x14ac:dyDescent="0.25">
      <c r="A99" s="165"/>
      <c r="B99" s="68" t="s">
        <v>41</v>
      </c>
      <c r="C99" s="69"/>
      <c r="D99" s="69"/>
      <c r="E99" s="69"/>
      <c r="F99" s="69"/>
      <c r="G99" s="69"/>
      <c r="H99" s="70"/>
      <c r="I99" s="184"/>
      <c r="J99" s="181"/>
      <c r="K99" s="71"/>
      <c r="L99" s="72"/>
      <c r="M99" s="73"/>
      <c r="N99" s="71"/>
      <c r="O99" s="76"/>
      <c r="P99" s="76"/>
      <c r="Q99" s="77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93"/>
    </row>
    <row r="100" spans="1:29" x14ac:dyDescent="0.25">
      <c r="A100" s="167"/>
      <c r="B100" s="75" t="s">
        <v>1</v>
      </c>
      <c r="C100" s="71"/>
      <c r="D100" s="71"/>
      <c r="E100" s="71"/>
      <c r="F100" s="71"/>
      <c r="G100" s="71"/>
      <c r="H100" s="70"/>
      <c r="I100" s="181"/>
      <c r="J100" s="181"/>
      <c r="K100" s="76"/>
      <c r="L100" s="72"/>
      <c r="M100" s="73"/>
      <c r="N100" s="76"/>
      <c r="O100" s="76"/>
      <c r="P100" s="76"/>
      <c r="Q100" s="77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93"/>
    </row>
    <row r="101" spans="1:29" s="114" customFormat="1" x14ac:dyDescent="0.25">
      <c r="A101" s="163"/>
      <c r="B101" s="59"/>
      <c r="C101" s="60"/>
      <c r="D101" s="60"/>
      <c r="E101" s="60"/>
      <c r="F101" s="60"/>
      <c r="G101" s="60"/>
      <c r="H101" s="112"/>
      <c r="I101" s="182"/>
      <c r="J101" s="182"/>
      <c r="K101" s="65"/>
      <c r="L101" s="113"/>
      <c r="M101" s="66"/>
      <c r="N101" s="65"/>
      <c r="O101" s="1"/>
      <c r="P101" s="2"/>
      <c r="Q101" s="34"/>
      <c r="R101" s="34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x14ac:dyDescent="0.25">
      <c r="A102" s="167"/>
      <c r="B102" s="75" t="s">
        <v>2</v>
      </c>
      <c r="C102" s="71"/>
      <c r="D102" s="71"/>
      <c r="E102" s="71"/>
      <c r="F102" s="71"/>
      <c r="G102" s="71"/>
      <c r="H102" s="76"/>
      <c r="I102" s="181"/>
      <c r="J102" s="181"/>
      <c r="K102" s="76"/>
      <c r="L102" s="73"/>
      <c r="M102" s="73"/>
      <c r="N102" s="76"/>
      <c r="O102" s="76"/>
      <c r="P102" s="76"/>
      <c r="Q102" s="77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93"/>
    </row>
    <row r="103" spans="1:29" x14ac:dyDescent="0.25">
      <c r="A103" s="163"/>
      <c r="B103" s="59"/>
      <c r="C103" s="115"/>
      <c r="D103" s="60"/>
      <c r="E103" s="19"/>
      <c r="F103" s="19"/>
      <c r="G103" s="19"/>
      <c r="H103" s="65"/>
      <c r="I103" s="182"/>
      <c r="J103" s="183"/>
      <c r="K103" s="65"/>
      <c r="L103" s="66"/>
      <c r="M103" s="66"/>
      <c r="N103" s="67"/>
      <c r="O103" s="1"/>
      <c r="P103" s="2"/>
      <c r="Q103" s="34"/>
      <c r="R103" s="34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x14ac:dyDescent="0.25">
      <c r="A104" s="167"/>
      <c r="B104" s="75" t="s">
        <v>3</v>
      </c>
      <c r="C104" s="71"/>
      <c r="D104" s="71"/>
      <c r="E104" s="71"/>
      <c r="F104" s="71"/>
      <c r="G104" s="71"/>
      <c r="H104" s="76"/>
      <c r="I104" s="181"/>
      <c r="J104" s="194"/>
      <c r="K104" s="76"/>
      <c r="L104" s="73"/>
      <c r="M104" s="73"/>
      <c r="N104" s="76"/>
      <c r="O104" s="76"/>
      <c r="P104" s="76"/>
      <c r="Q104" s="77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93"/>
    </row>
    <row r="105" spans="1:29" s="86" customFormat="1" ht="120" x14ac:dyDescent="0.25">
      <c r="A105" s="205">
        <f>Zalaegerszeg!A81</f>
        <v>22</v>
      </c>
      <c r="B105" s="205"/>
      <c r="C105" s="205" t="str">
        <f>Zalaegerszeg!C81</f>
        <v>Zalaegerszeg Keleti vízműtelep</v>
      </c>
      <c r="D105" s="205" t="str">
        <f>Zalaegerszeg!D81</f>
        <v>URH központ megszüntetése, átállás GPRS kommunikációra</v>
      </c>
      <c r="E105" s="205" t="str">
        <f>Zalaegerszeg!E81</f>
        <v>Az elektromos, irányítástechnikai  szerelvények és vezetékek, műszaki állapota miatt fennáll a meghibásodás veszélye</v>
      </c>
      <c r="F105" s="205" t="str">
        <f>Zalaegerszeg!F81</f>
        <v>A megfelelő minőségű kommunikáció, a folyamatos távfelügyelet biztosítása.</v>
      </c>
      <c r="G105" s="205" t="str">
        <f>Zalaegerszeg!G81</f>
        <v>Megfelelő biztonságú adatkommunikációs csatorna.</v>
      </c>
      <c r="H105" s="182"/>
      <c r="I105" s="182" t="str">
        <f>Zalaegerszeg!I81</f>
        <v>Zalaegerszeg</v>
      </c>
      <c r="J105" s="142">
        <f t="shared" ref="J105:J108" si="7">SUM(O105:AC105)</f>
        <v>550</v>
      </c>
      <c r="K105" s="183"/>
      <c r="L105" s="210">
        <f>Zalaegerszeg!L81</f>
        <v>43922</v>
      </c>
      <c r="M105" s="210">
        <f>Zalaegerszeg!M81</f>
        <v>44196</v>
      </c>
      <c r="N105" s="209" t="str">
        <f>Zalaegerszeg!N81</f>
        <v>rövid</v>
      </c>
      <c r="O105" s="1">
        <f>Zalaegerszeg!O81</f>
        <v>550</v>
      </c>
      <c r="P105" s="2"/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86" customFormat="1" ht="120" x14ac:dyDescent="0.25">
      <c r="A106" s="205">
        <f>Zalaegerszeg!A82</f>
        <v>24</v>
      </c>
      <c r="B106" s="205"/>
      <c r="C106" s="205" t="str">
        <f>Zalaegerszeg!C82</f>
        <v>Zalaegerszeg Nyugati vízműtelep</v>
      </c>
      <c r="D106" s="205" t="str">
        <f>Zalaegerszeg!D82</f>
        <v>térvilágítás korszerűsítése</v>
      </c>
      <c r="E106" s="205" t="str">
        <f>Zalaegerszeg!E82</f>
        <v>Az elektromos, irányítástechnikai  szerelvények és vezetékek, műszaki állapota miatt fennáll a meghibásodás veszélye</v>
      </c>
      <c r="F106" s="205" t="str">
        <f>Zalaegerszeg!F82</f>
        <v>A vízműtelep elektromos megtáplálása, a folyamatos távfelügyelet biztosítása.</v>
      </c>
      <c r="G106" s="205" t="str">
        <f>Zalaegerszeg!G82</f>
        <v>Az elektromos paramétereihez illeszkedő erős- és gyengeáramú vezérlőszekrény.</v>
      </c>
      <c r="H106" s="182"/>
      <c r="I106" s="182" t="str">
        <f>Zalaegerszeg!I82</f>
        <v>Zalaegerszeg</v>
      </c>
      <c r="J106" s="142">
        <f t="shared" si="7"/>
        <v>460</v>
      </c>
      <c r="K106" s="183"/>
      <c r="L106" s="210">
        <f>Zalaegerszeg!L82</f>
        <v>43922</v>
      </c>
      <c r="M106" s="210">
        <f>Zalaegerszeg!M82</f>
        <v>44196</v>
      </c>
      <c r="N106" s="209" t="str">
        <f>Zalaegerszeg!N82</f>
        <v>rövid</v>
      </c>
      <c r="O106" s="1">
        <f>Zalaegerszeg!O82</f>
        <v>460</v>
      </c>
      <c r="P106" s="2"/>
      <c r="Q106" s="2"/>
      <c r="R106" s="2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s="86" customFormat="1" ht="120" x14ac:dyDescent="0.25">
      <c r="A107" s="205">
        <f>Zalaegerszeg!A83</f>
        <v>72</v>
      </c>
      <c r="B107" s="205"/>
      <c r="C107" s="205" t="str">
        <f>Zalaegerszeg!C83</f>
        <v>Zalaegerszeg vízműtelep</v>
      </c>
      <c r="D107" s="205" t="str">
        <f>Zalaegerszeg!D83</f>
        <v>PLC - PLC közti kommunikáció felújítása</v>
      </c>
      <c r="E107" s="205" t="str">
        <f>Zalaegerszeg!E83</f>
        <v>Az elektromos, irányítástechnikai  szerelvények és vezetékek, műszaki állapota miatt fennáll a meghibásodás veszélye</v>
      </c>
      <c r="F107" s="205" t="str">
        <f>Zalaegerszeg!F83</f>
        <v>A vízműtelep elektromos megtáplálása, a folyamatos távfelügyelet biztosítása.</v>
      </c>
      <c r="G107" s="205" t="str">
        <f>Zalaegerszeg!G83</f>
        <v>Az elektromos paramétereihez illeszkedő erős- és gyengeáramú vezérlőszekrény.</v>
      </c>
      <c r="H107" s="182"/>
      <c r="I107" s="182" t="str">
        <f>Zalaegerszeg!I83</f>
        <v>Zalaegerszeg</v>
      </c>
      <c r="J107" s="142">
        <f t="shared" si="7"/>
        <v>1000</v>
      </c>
      <c r="K107" s="183"/>
      <c r="L107" s="210">
        <f>Zalaegerszeg!L83</f>
        <v>44287</v>
      </c>
      <c r="M107" s="210">
        <f>Zalaegerszeg!M83</f>
        <v>44561</v>
      </c>
      <c r="N107" s="209" t="str">
        <f>Zalaegerszeg!N83</f>
        <v>közép</v>
      </c>
      <c r="O107" s="1"/>
      <c r="P107" s="2">
        <f>Zalaegerszeg!P83</f>
        <v>1000</v>
      </c>
      <c r="Q107" s="2"/>
      <c r="R107" s="2"/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s="86" customFormat="1" ht="120" x14ac:dyDescent="0.25">
      <c r="A108" s="205">
        <f>Zalaegerszeg!A84</f>
        <v>73</v>
      </c>
      <c r="B108" s="205"/>
      <c r="C108" s="205" t="str">
        <f>Zalaegerszeg!C84</f>
        <v>Zalaegerszeg Nyugati vízműtelep</v>
      </c>
      <c r="D108" s="205" t="str">
        <f>Zalaegerszeg!D84</f>
        <v>20 KV-os főelosztó felújítása, feszültségváltó, megszakító csere mindkét betáp oldalon</v>
      </c>
      <c r="E108" s="205" t="str">
        <f>Zalaegerszeg!E84</f>
        <v>Az elektromos, irányítástechnikai  szerelvények és vezetékek, műszaki állapota miatt fennáll a meghibásodás veszélye</v>
      </c>
      <c r="F108" s="205" t="str">
        <f>Zalaegerszeg!F84</f>
        <v>A vízműtelep elektromos megtáplálása, a folyamatos távfelügyelet biztosítása.</v>
      </c>
      <c r="G108" s="205" t="str">
        <f>Zalaegerszeg!G84</f>
        <v>Az elektromos paramétereihez illeszkedő erős- és gyengeáramú vezérlőszekrény.</v>
      </c>
      <c r="H108" s="182"/>
      <c r="I108" s="182" t="str">
        <f>Zalaegerszeg!I84</f>
        <v>Zalaegerszeg</v>
      </c>
      <c r="J108" s="142">
        <f t="shared" si="7"/>
        <v>21000</v>
      </c>
      <c r="K108" s="183"/>
      <c r="L108" s="210">
        <f>Zalaegerszeg!L84</f>
        <v>44287</v>
      </c>
      <c r="M108" s="210">
        <f>Zalaegerszeg!M84</f>
        <v>44561</v>
      </c>
      <c r="N108" s="209" t="str">
        <f>Zalaegerszeg!N84</f>
        <v>közép</v>
      </c>
      <c r="O108" s="1"/>
      <c r="P108" s="2">
        <f>Zalaegerszeg!P84</f>
        <v>21000</v>
      </c>
      <c r="Q108" s="2"/>
      <c r="R108" s="2"/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x14ac:dyDescent="0.25">
      <c r="A109" s="163"/>
      <c r="B109" s="59"/>
      <c r="C109" s="115"/>
      <c r="D109" s="60"/>
      <c r="E109" s="19"/>
      <c r="F109" s="19"/>
      <c r="G109" s="19"/>
      <c r="H109" s="65"/>
      <c r="I109" s="182"/>
      <c r="J109" s="183"/>
      <c r="K109" s="65"/>
      <c r="L109" s="66"/>
      <c r="M109" s="66"/>
      <c r="N109" s="67"/>
      <c r="O109" s="1"/>
      <c r="P109" s="2"/>
      <c r="Q109" s="34"/>
      <c r="R109" s="34"/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4"/>
    </row>
    <row r="110" spans="1:29" x14ac:dyDescent="0.25">
      <c r="A110" s="167"/>
      <c r="B110" s="76" t="s">
        <v>43</v>
      </c>
      <c r="C110" s="71"/>
      <c r="D110" s="71"/>
      <c r="E110" s="71"/>
      <c r="F110" s="71"/>
      <c r="G110" s="71"/>
      <c r="H110" s="76"/>
      <c r="I110" s="181"/>
      <c r="J110" s="181"/>
      <c r="K110" s="76"/>
      <c r="L110" s="73"/>
      <c r="M110" s="73"/>
      <c r="N110" s="76"/>
      <c r="O110" s="76"/>
      <c r="P110" s="76"/>
      <c r="Q110" s="77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93"/>
    </row>
    <row r="111" spans="1:29" s="114" customFormat="1" x14ac:dyDescent="0.25">
      <c r="A111" s="174"/>
      <c r="B111" s="116" t="s">
        <v>1</v>
      </c>
      <c r="C111" s="117"/>
      <c r="D111" s="117"/>
      <c r="E111" s="117"/>
      <c r="F111" s="117"/>
      <c r="G111" s="117"/>
      <c r="H111" s="118"/>
      <c r="I111" s="189"/>
      <c r="J111" s="189"/>
      <c r="K111" s="118"/>
      <c r="L111" s="119"/>
      <c r="M111" s="119"/>
      <c r="N111" s="118"/>
      <c r="O111" s="118"/>
      <c r="P111" s="118"/>
      <c r="Q111" s="120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21"/>
    </row>
    <row r="112" spans="1:29" x14ac:dyDescent="0.25">
      <c r="A112" s="163"/>
      <c r="B112" s="59"/>
      <c r="C112" s="60"/>
      <c r="D112" s="60"/>
      <c r="E112" s="60"/>
      <c r="F112" s="60"/>
      <c r="G112" s="60"/>
      <c r="H112" s="65"/>
      <c r="I112" s="182"/>
      <c r="J112" s="182"/>
      <c r="K112" s="65"/>
      <c r="L112" s="66"/>
      <c r="M112" s="66"/>
      <c r="N112" s="107"/>
      <c r="O112" s="1"/>
      <c r="P112" s="2"/>
      <c r="Q112" s="34"/>
      <c r="R112" s="34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114" customFormat="1" x14ac:dyDescent="0.25">
      <c r="A113" s="174"/>
      <c r="B113" s="116" t="s">
        <v>2</v>
      </c>
      <c r="C113" s="117"/>
      <c r="D113" s="117"/>
      <c r="E113" s="117"/>
      <c r="F113" s="117"/>
      <c r="G113" s="117"/>
      <c r="H113" s="118"/>
      <c r="I113" s="189"/>
      <c r="J113" s="189"/>
      <c r="K113" s="118"/>
      <c r="L113" s="119"/>
      <c r="M113" s="119"/>
      <c r="N113" s="122"/>
      <c r="O113" s="118"/>
      <c r="P113" s="118"/>
      <c r="Q113" s="120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21"/>
    </row>
    <row r="114" spans="1:29" s="86" customFormat="1" ht="105" x14ac:dyDescent="0.25">
      <c r="A114" s="205">
        <f>Zalaegerszeg!A90</f>
        <v>113</v>
      </c>
      <c r="B114" s="205"/>
      <c r="C114" s="205" t="str">
        <f>Zalaegerszeg!C90</f>
        <v>Zalaegerszeg Keleti vastalanító</v>
      </c>
      <c r="D114" s="205" t="str">
        <f>Zalaegerszeg!D90</f>
        <v>közmű gépészet felújítása</v>
      </c>
      <c r="E114" s="205" t="str">
        <f>Zalaegerszeg!E90</f>
        <v>A technológia, szerelvények és vezetékek, műszaki állapota miatt fennáll a meghibásodás veszélye.</v>
      </c>
      <c r="F114" s="205" t="str">
        <f>Zalaegerszeg!F90</f>
        <v>A tisztítás technológia jelenlegi műszaki állapota miatt nem képes az elvárt paramétereket biztosítani. Az avultsági szint miatt fennáll a meghibásodás veszélye.</v>
      </c>
      <c r="G114" s="205" t="str">
        <f>Zalaegerszeg!G90</f>
        <v>Megfelelő hatékonyságú technológia. A gépészeti funkciókat kifogástalanul ellátó szerelvények.</v>
      </c>
      <c r="H114" s="205"/>
      <c r="I114" s="182" t="str">
        <f>Zalaegerszeg!I90</f>
        <v>Zalaegerszeg</v>
      </c>
      <c r="J114" s="142">
        <f t="shared" ref="J114" si="8">SUM(O114:AC114)</f>
        <v>100000</v>
      </c>
      <c r="K114" s="183"/>
      <c r="L114" s="210">
        <f>Zalaegerszeg!L90</f>
        <v>45748</v>
      </c>
      <c r="M114" s="210">
        <f>Zalaegerszeg!M90</f>
        <v>46387</v>
      </c>
      <c r="N114" s="209" t="str">
        <f>Zalaegerszeg!N90</f>
        <v>hosszú</v>
      </c>
      <c r="O114" s="1"/>
      <c r="P114" s="2"/>
      <c r="Q114" s="2"/>
      <c r="R114" s="2"/>
      <c r="S114" s="2"/>
      <c r="T114" s="3">
        <f>Zalaegerszeg!T90</f>
        <v>50000</v>
      </c>
      <c r="U114" s="3">
        <f>Zalaegerszeg!U90</f>
        <v>50000</v>
      </c>
      <c r="V114" s="3"/>
      <c r="W114" s="3"/>
      <c r="X114" s="3"/>
      <c r="Y114" s="3"/>
      <c r="Z114" s="3"/>
      <c r="AA114" s="3"/>
      <c r="AB114" s="3"/>
      <c r="AC114" s="4"/>
    </row>
    <row r="115" spans="1:29" x14ac:dyDescent="0.25">
      <c r="A115" s="163"/>
      <c r="B115" s="59"/>
      <c r="C115" s="60"/>
      <c r="D115" s="60"/>
      <c r="E115" s="60"/>
      <c r="F115" s="60"/>
      <c r="G115" s="60"/>
      <c r="H115" s="65"/>
      <c r="I115" s="182"/>
      <c r="J115" s="182"/>
      <c r="K115" s="65"/>
      <c r="L115" s="66"/>
      <c r="M115" s="66"/>
      <c r="N115" s="107"/>
      <c r="O115" s="1"/>
      <c r="P115" s="2"/>
      <c r="Q115" s="34"/>
      <c r="R115" s="34"/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s="114" customFormat="1" x14ac:dyDescent="0.25">
      <c r="A116" s="174"/>
      <c r="B116" s="116" t="s">
        <v>3</v>
      </c>
      <c r="C116" s="117"/>
      <c r="D116" s="117"/>
      <c r="E116" s="117"/>
      <c r="F116" s="117"/>
      <c r="G116" s="117"/>
      <c r="H116" s="118"/>
      <c r="I116" s="189"/>
      <c r="J116" s="189"/>
      <c r="K116" s="118"/>
      <c r="L116" s="119"/>
      <c r="M116" s="119"/>
      <c r="N116" s="122"/>
      <c r="O116" s="118"/>
      <c r="P116" s="118"/>
      <c r="Q116" s="120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21"/>
    </row>
    <row r="117" spans="1:29" ht="15.75" thickBot="1" x14ac:dyDescent="0.3">
      <c r="A117" s="175"/>
      <c r="B117" s="123"/>
      <c r="C117" s="124"/>
      <c r="D117" s="124"/>
      <c r="E117" s="124"/>
      <c r="F117" s="124"/>
      <c r="G117" s="124"/>
      <c r="H117" s="125"/>
      <c r="I117" s="190"/>
      <c r="J117" s="190"/>
      <c r="K117" s="125"/>
      <c r="L117" s="126"/>
      <c r="M117" s="126"/>
      <c r="N117" s="127"/>
      <c r="O117" s="23"/>
      <c r="P117" s="24"/>
      <c r="Q117" s="38"/>
      <c r="R117" s="38"/>
      <c r="S117" s="24"/>
      <c r="T117" s="25"/>
      <c r="U117" s="25"/>
      <c r="V117" s="25"/>
      <c r="W117" s="25"/>
      <c r="X117" s="25"/>
      <c r="Y117" s="25"/>
      <c r="Z117" s="25"/>
      <c r="AA117" s="25"/>
      <c r="AB117" s="25"/>
      <c r="AC117" s="20"/>
    </row>
    <row r="118" spans="1:29" ht="15.75" thickBot="1" x14ac:dyDescent="0.3">
      <c r="A118" s="128"/>
      <c r="B118" s="129" t="s">
        <v>44</v>
      </c>
      <c r="C118" s="130"/>
      <c r="D118" s="130"/>
      <c r="E118" s="130"/>
      <c r="F118" s="130"/>
      <c r="G118" s="130"/>
      <c r="H118" s="131"/>
      <c r="I118" s="191"/>
      <c r="J118" s="191">
        <f>SUM(J99:J117)</f>
        <v>123010</v>
      </c>
      <c r="K118" s="131"/>
      <c r="L118" s="132"/>
      <c r="M118" s="132"/>
      <c r="N118" s="102"/>
      <c r="O118" s="30"/>
      <c r="P118" s="31"/>
      <c r="Q118" s="39"/>
      <c r="R118" s="39"/>
      <c r="S118" s="31"/>
      <c r="T118" s="32"/>
      <c r="U118" s="32"/>
      <c r="V118" s="32"/>
      <c r="W118" s="32"/>
      <c r="X118" s="32"/>
      <c r="Y118" s="32"/>
      <c r="Z118" s="32"/>
      <c r="AA118" s="32"/>
      <c r="AB118" s="32"/>
      <c r="AC118" s="33"/>
    </row>
    <row r="119" spans="1:29" x14ac:dyDescent="0.25">
      <c r="A119" s="176"/>
      <c r="B119" s="133"/>
      <c r="C119" s="134"/>
      <c r="D119" s="134"/>
      <c r="E119" s="134"/>
      <c r="F119" s="134"/>
      <c r="G119" s="134"/>
      <c r="H119" s="135"/>
      <c r="I119" s="192"/>
      <c r="J119" s="193"/>
      <c r="K119" s="136"/>
      <c r="L119" s="137"/>
      <c r="M119" s="137"/>
      <c r="N119" s="136"/>
      <c r="O119" s="18"/>
      <c r="P119" s="18"/>
      <c r="Q119" s="40"/>
      <c r="R119" s="40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72"/>
    </row>
    <row r="120" spans="1:29" x14ac:dyDescent="0.25">
      <c r="A120" s="248" t="s">
        <v>45</v>
      </c>
      <c r="B120" s="249"/>
      <c r="C120" s="249"/>
      <c r="D120" s="104"/>
      <c r="E120" s="104"/>
      <c r="F120" s="104"/>
      <c r="G120" s="104"/>
      <c r="H120" s="104"/>
      <c r="I120" s="187"/>
      <c r="J120" s="188"/>
      <c r="K120" s="170"/>
      <c r="L120" s="171"/>
      <c r="M120" s="171"/>
      <c r="N120" s="170"/>
      <c r="O120" s="17"/>
      <c r="P120" s="17"/>
      <c r="Q120" s="37"/>
      <c r="R120" s="3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80"/>
    </row>
    <row r="121" spans="1:29" x14ac:dyDescent="0.25">
      <c r="A121" s="173"/>
      <c r="B121" s="107"/>
      <c r="C121" s="58" t="s">
        <v>6</v>
      </c>
      <c r="D121" s="58" t="s">
        <v>5</v>
      </c>
      <c r="E121" s="106"/>
      <c r="F121" s="106"/>
      <c r="G121" s="106"/>
      <c r="H121" s="108"/>
      <c r="I121" s="108"/>
      <c r="J121" s="108"/>
      <c r="K121" s="109"/>
      <c r="L121" s="110"/>
      <c r="M121" s="111"/>
      <c r="N121" s="107"/>
      <c r="O121" s="1"/>
      <c r="P121" s="2"/>
      <c r="Q121" s="34"/>
      <c r="R121" s="34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x14ac:dyDescent="0.25">
      <c r="A122" s="165"/>
      <c r="B122" s="68" t="s">
        <v>46</v>
      </c>
      <c r="C122" s="69"/>
      <c r="D122" s="69"/>
      <c r="E122" s="69"/>
      <c r="F122" s="69"/>
      <c r="G122" s="69"/>
      <c r="H122" s="70"/>
      <c r="I122" s="184"/>
      <c r="J122" s="181"/>
      <c r="K122" s="71"/>
      <c r="L122" s="72"/>
      <c r="M122" s="73"/>
      <c r="N122" s="71"/>
      <c r="O122" s="76"/>
      <c r="P122" s="76"/>
      <c r="Q122" s="77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93"/>
    </row>
    <row r="123" spans="1:29" x14ac:dyDescent="0.25">
      <c r="A123" s="167"/>
      <c r="B123" s="75" t="s">
        <v>1</v>
      </c>
      <c r="C123" s="71"/>
      <c r="D123" s="71"/>
      <c r="E123" s="71"/>
      <c r="F123" s="71"/>
      <c r="G123" s="71"/>
      <c r="H123" s="70"/>
      <c r="I123" s="181"/>
      <c r="J123" s="181"/>
      <c r="K123" s="76"/>
      <c r="L123" s="72"/>
      <c r="M123" s="73"/>
      <c r="N123" s="76"/>
      <c r="O123" s="76"/>
      <c r="P123" s="76"/>
      <c r="Q123" s="77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93"/>
    </row>
    <row r="124" spans="1:29" s="86" customFormat="1" ht="90" x14ac:dyDescent="0.25">
      <c r="A124" s="205">
        <f>Zalaegerszeg!A100</f>
        <v>2</v>
      </c>
      <c r="B124" s="205"/>
      <c r="C124" s="205" t="str">
        <f>Zalaegerszeg!C100</f>
        <v>Zalaegerszeg Perlaki u.</v>
      </c>
      <c r="D124" s="205" t="str">
        <f>Zalaegerszeg!D100</f>
        <v>ivóvízvezeték kiváltáshoz kacsolódó végleges helyreállítás</v>
      </c>
      <c r="E124" s="205" t="str">
        <f>Zalaegerszeg!E100</f>
        <v xml:space="preserve">A vezeték állapota anyaga, kora, minősége miatt nem megfelelő, elavult. </v>
      </c>
      <c r="F124" s="205" t="str">
        <f>Zalaegerszeg!F100</f>
        <v>A bekötővezeték anyaga vízbiztonsági kockázatot rejt magában, illetve nagyobb a valószínűsége a meghibásodásnak.</v>
      </c>
      <c r="G124" s="205" t="str">
        <f>Zalaegerszeg!G100</f>
        <v>A vízvezeték kiváltás a vízigények figyelembevételével megfelelő átmérőjű és anyagú hálózatot kapunk.</v>
      </c>
      <c r="H124" s="205"/>
      <c r="I124" s="182" t="str">
        <f>Zalaegerszeg!I100</f>
        <v>Zalaegerszeg</v>
      </c>
      <c r="J124" s="142">
        <f t="shared" ref="J124:J130" si="9">SUM(O124:AC124)</f>
        <v>2250</v>
      </c>
      <c r="K124" s="183"/>
      <c r="L124" s="210">
        <f>Zalaegerszeg!L100</f>
        <v>43922</v>
      </c>
      <c r="M124" s="210">
        <f>Zalaegerszeg!M100</f>
        <v>43921</v>
      </c>
      <c r="N124" s="183" t="str">
        <f>Zalaegerszeg!N100</f>
        <v>rövid</v>
      </c>
      <c r="O124" s="44">
        <f>Zalaegerszeg!O100</f>
        <v>2250</v>
      </c>
      <c r="P124" s="2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86" customFormat="1" ht="90" x14ac:dyDescent="0.25">
      <c r="A125" s="205">
        <f>Zalaegerszeg!A101</f>
        <v>3</v>
      </c>
      <c r="B125" s="205"/>
      <c r="C125" s="205" t="str">
        <f>Zalaegerszeg!C101</f>
        <v>Zalaegerszeg Czobor u.</v>
      </c>
      <c r="D125" s="205" t="str">
        <f>Zalaegerszeg!D101</f>
        <v>ivóvízvezeték kiváltáshoz kacsolódó végleges helyreállítás</v>
      </c>
      <c r="E125" s="205" t="str">
        <f>Zalaegerszeg!E101</f>
        <v xml:space="preserve">A vezeték állapota anyaga, kora, minősége miatt nem megfelelő, elavult. </v>
      </c>
      <c r="F125" s="205" t="str">
        <f>Zalaegerszeg!F101</f>
        <v>A bekötővezeték anyaga vízbiztonsági kockázatot rejt magában, illetve nagyobb a valószínűsége a meghibásodásnak.</v>
      </c>
      <c r="G125" s="205" t="str">
        <f>Zalaegerszeg!G101</f>
        <v>A vízvezeték kiváltás a vízigények figyelembevételével megfelelő átmérőjű és anyagú hálózatot kapunk.</v>
      </c>
      <c r="H125" s="205"/>
      <c r="I125" s="182" t="str">
        <f>Zalaegerszeg!I101</f>
        <v>Zalaegerszeg</v>
      </c>
      <c r="J125" s="142">
        <f t="shared" si="9"/>
        <v>2400</v>
      </c>
      <c r="K125" s="183"/>
      <c r="L125" s="210">
        <f>Zalaegerszeg!L101</f>
        <v>43922</v>
      </c>
      <c r="M125" s="210">
        <f>Zalaegerszeg!M101</f>
        <v>43921</v>
      </c>
      <c r="N125" s="183" t="str">
        <f>Zalaegerszeg!N101</f>
        <v>rövid</v>
      </c>
      <c r="O125" s="44">
        <f>Zalaegerszeg!O101</f>
        <v>2400</v>
      </c>
      <c r="P125" s="2"/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86" customFormat="1" ht="90" x14ac:dyDescent="0.25">
      <c r="A126" s="205">
        <f>Zalaegerszeg!A102</f>
        <v>4</v>
      </c>
      <c r="B126" s="205"/>
      <c r="C126" s="205" t="str">
        <f>Zalaegerszeg!C102</f>
        <v>Zalaegerszeg Juhász Gy. - Zrínyi út között</v>
      </c>
      <c r="D126" s="205" t="str">
        <f>Zalaegerszeg!D102</f>
        <v>gerincvezeték csere (D315 400 fm)</v>
      </c>
      <c r="E126" s="205" t="str">
        <f>Zalaegerszeg!E102</f>
        <v xml:space="preserve">A vezeték állapota anyaga, kora, minősége miatt nem megfelelő, elavult. </v>
      </c>
      <c r="F126" s="205" t="str">
        <f>Zalaegerszeg!F102</f>
        <v>A bekötővezeték anyaga vízbiztonsági kockázatot rejt magában, illetve nagyobb a valószínűsége a meghibásodásnak.</v>
      </c>
      <c r="G126" s="205" t="str">
        <f>Zalaegerszeg!G102</f>
        <v>A vízvezeték kiváltás a vízigények figyelembevételével megfelelő átmérőjű és anyagú hálózatot kapunk.</v>
      </c>
      <c r="H126" s="205"/>
      <c r="I126" s="182" t="str">
        <f>Zalaegerszeg!I102</f>
        <v>Zalaegerszeg</v>
      </c>
      <c r="J126" s="142">
        <f t="shared" si="9"/>
        <v>19635</v>
      </c>
      <c r="K126" s="183"/>
      <c r="L126" s="210">
        <f>Zalaegerszeg!L102</f>
        <v>43922</v>
      </c>
      <c r="M126" s="210">
        <f>Zalaegerszeg!M102</f>
        <v>43921</v>
      </c>
      <c r="N126" s="183" t="str">
        <f>Zalaegerszeg!N102</f>
        <v>rövid</v>
      </c>
      <c r="O126" s="44">
        <f>Zalaegerszeg!O102</f>
        <v>19635</v>
      </c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86" customFormat="1" ht="90" x14ac:dyDescent="0.25">
      <c r="A127" s="205">
        <f>Zalaegerszeg!A103</f>
        <v>5</v>
      </c>
      <c r="B127" s="205"/>
      <c r="C127" s="205" t="str">
        <f>Zalaegerszeg!C103</f>
        <v>Zalaegerszeg 74 - 76. út</v>
      </c>
      <c r="D127" s="205" t="str">
        <f>Zalaegerszeg!D103</f>
        <v>csomópont rekonstrukció</v>
      </c>
      <c r="E127" s="205" t="str">
        <f>Zalaegerszeg!E103</f>
        <v xml:space="preserve">A vezeték állapota anyaga, kora, minősége miatt nem megfelelő, elavult. </v>
      </c>
      <c r="F127" s="205" t="str">
        <f>Zalaegerszeg!F103</f>
        <v>A bekötővezeték anyaga vízbiztonsági kockázatot rejt magában, illetve nagyobb a valószínűsége a meghibásodásnak.</v>
      </c>
      <c r="G127" s="205" t="str">
        <f>Zalaegerszeg!G103</f>
        <v>A vízvezeték kiváltás a vízigények figyelembevételével megfelelő átmérőjű és anyagú hálózatot kapunk.</v>
      </c>
      <c r="H127" s="205"/>
      <c r="I127" s="182" t="str">
        <f>Zalaegerszeg!I103</f>
        <v>Zalaegerszeg</v>
      </c>
      <c r="J127" s="142">
        <f t="shared" si="9"/>
        <v>60000</v>
      </c>
      <c r="K127" s="183"/>
      <c r="L127" s="210">
        <f>Zalaegerszeg!L103</f>
        <v>43922</v>
      </c>
      <c r="M127" s="210">
        <f>Zalaegerszeg!M103</f>
        <v>43921</v>
      </c>
      <c r="N127" s="183" t="str">
        <f>Zalaegerszeg!N103</f>
        <v>rövid</v>
      </c>
      <c r="O127" s="44">
        <f>Zalaegerszeg!O103</f>
        <v>60000</v>
      </c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6" customFormat="1" ht="105" x14ac:dyDescent="0.25">
      <c r="A128" s="205">
        <f>Zalaegerszeg!A104</f>
        <v>6</v>
      </c>
      <c r="B128" s="205"/>
      <c r="C128" s="205" t="str">
        <f>Zalaegerszeg!C104</f>
        <v>Zalaegerszeg</v>
      </c>
      <c r="D128" s="205" t="str">
        <f>Zalaegerszeg!D104</f>
        <v>mechanikai tisztítási csomópontok kiépítése</v>
      </c>
      <c r="E128" s="205" t="str">
        <f>Zalaegerszeg!E104</f>
        <v>A meglévő szerelvényekkel korlátozott korlátozottak a hálózattisztítási lehetőségek.</v>
      </c>
      <c r="F128" s="205" t="str">
        <f>Zalaegerszeg!F104</f>
        <v>Rendszeres hálózatisztítás végrehajtása a jövőben.</v>
      </c>
      <c r="G128" s="205" t="str">
        <f>Zalaegerszeg!G104</f>
        <v>A tisztítási csomópontok kialakításával lehetőség nyílik a rendszeres hálózattisztítások elvégzésére.</v>
      </c>
      <c r="H128" s="205"/>
      <c r="I128" s="182" t="str">
        <f>Zalaegerszeg!I112</f>
        <v>Zalaegerszeg</v>
      </c>
      <c r="J128" s="142">
        <f t="shared" si="9"/>
        <v>10000</v>
      </c>
      <c r="K128" s="183"/>
      <c r="L128" s="210">
        <f>Zalaegerszeg!L112</f>
        <v>43831</v>
      </c>
      <c r="M128" s="210">
        <f>Zalaegerszeg!M112</f>
        <v>44196</v>
      </c>
      <c r="N128" s="183" t="str">
        <f>Zalaegerszeg!N112</f>
        <v>rövid</v>
      </c>
      <c r="O128" s="244">
        <f>Zalaegerszeg!O104</f>
        <v>10000</v>
      </c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86" customFormat="1" ht="90" x14ac:dyDescent="0.25">
      <c r="A129" s="303">
        <f>Zalaegerszeg!A105</f>
        <v>7</v>
      </c>
      <c r="B129" s="205"/>
      <c r="C129" s="205" t="str">
        <f>Zalaegerszeg!C105</f>
        <v>Zalaegerszeg</v>
      </c>
      <c r="D129" s="205" t="str">
        <f>Zalaegerszeg!D105</f>
        <v>ivóvízvezeték rekonstrukcióhoz köthető tervezési feladatok</v>
      </c>
      <c r="E129" s="205" t="str">
        <f>Zalaegerszeg!E105</f>
        <v xml:space="preserve">A vezeték állapota anyaga, kora, minősége miatt nem megfelelő, elavult. </v>
      </c>
      <c r="F129" s="205" t="str">
        <f>Zalaegerszeg!F105</f>
        <v>A vezeték elavult műszaki állapota miatt gyakoriak a csőtörések.</v>
      </c>
      <c r="G129" s="205" t="str">
        <f>Zalaegerszeg!G105</f>
        <v>A vízvezeték kiváltás a vízigények figyelembevételével megfelelő átmérőjű és anyagú hálózatot kapunk.</v>
      </c>
      <c r="H129" s="205"/>
      <c r="I129" s="182" t="str">
        <f>Zalaegerszeg!I110</f>
        <v>Zalaegerszeg</v>
      </c>
      <c r="J129" s="142">
        <f t="shared" si="9"/>
        <v>3550</v>
      </c>
      <c r="K129" s="183"/>
      <c r="L129" s="210">
        <f>Zalaegerszeg!L110</f>
        <v>43831</v>
      </c>
      <c r="M129" s="210">
        <f>Zalaegerszeg!M110</f>
        <v>44196</v>
      </c>
      <c r="N129" s="183" t="str">
        <f>Zalaegerszeg!N110</f>
        <v>rövid</v>
      </c>
      <c r="O129" s="244">
        <f>Zalaegerszeg!O105</f>
        <v>3550</v>
      </c>
      <c r="P129" s="2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6" customFormat="1" ht="90" x14ac:dyDescent="0.25">
      <c r="A130" s="304"/>
      <c r="B130" s="205"/>
      <c r="C130" s="205" t="str">
        <f>Zalaegerszeg!C106</f>
        <v>Zalaegerszeg</v>
      </c>
      <c r="D130" s="205" t="str">
        <f>Zalaegerszeg!D106</f>
        <v>ivóvízvezeték rekonstrukcióhoz köthető tervezési feladatok (2019-ről áthúzódó)</v>
      </c>
      <c r="E130" s="205" t="str">
        <f>Zalaegerszeg!E106</f>
        <v xml:space="preserve">A vezeték állapota anyaga, kora, minősége miatt nem megfelelő, elavult. </v>
      </c>
      <c r="F130" s="205" t="str">
        <f>Zalaegerszeg!F106</f>
        <v>A vezeték elavult műszaki állapota miatt gyakoriak a csőtörések.</v>
      </c>
      <c r="G130" s="205" t="str">
        <f>Zalaegerszeg!G106</f>
        <v>A vízvezeték kiváltás a vízigények figyelembevételével megfelelő átmérőjű és anyagú hálózatot kapunk.</v>
      </c>
      <c r="H130" s="205"/>
      <c r="I130" s="182" t="str">
        <f>Zalaegerszeg!I111</f>
        <v>Zalaegerszeg</v>
      </c>
      <c r="J130" s="142">
        <f t="shared" si="9"/>
        <v>2320</v>
      </c>
      <c r="K130" s="183"/>
      <c r="L130" s="210">
        <f>Zalaegerszeg!L111</f>
        <v>43831</v>
      </c>
      <c r="M130" s="210">
        <f>Zalaegerszeg!M111</f>
        <v>44196</v>
      </c>
      <c r="N130" s="183" t="str">
        <f>Zalaegerszeg!N111</f>
        <v>rövid</v>
      </c>
      <c r="O130" s="244">
        <f>Zalaegerszeg!O106</f>
        <v>2320</v>
      </c>
      <c r="P130" s="2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140" customFormat="1" ht="90" x14ac:dyDescent="0.25">
      <c r="A131" s="205">
        <f>Zalaegerszeg!A107</f>
        <v>8</v>
      </c>
      <c r="B131" s="205"/>
      <c r="C131" s="205" t="str">
        <f>Zalaegerszeg!C107</f>
        <v>Zalaegerszeg</v>
      </c>
      <c r="D131" s="205" t="str">
        <f>Zalaegerszeg!D107</f>
        <v>bekötéscsere</v>
      </c>
      <c r="E131" s="205" t="str">
        <f>Zalaegerszeg!E107</f>
        <v xml:space="preserve">A vezeték állapota anyaga, kora, minősége miatt nem megfelelő, elavult. </v>
      </c>
      <c r="F131" s="205" t="str">
        <f>Zalaegerszeg!F107</f>
        <v>A bekötővezeték anyaga vízbiztonsági kockázatot rejt magában, illetve nagyobb a valószínűsége a meghibásodásnak.</v>
      </c>
      <c r="G131" s="205" t="str">
        <f>Zalaegerszeg!G107</f>
        <v>A vízvezeték kiváltás a vízigények figyelembevételével megfelelő átmérőjű és anyagú hálózatot kapunk.</v>
      </c>
      <c r="H131" s="205"/>
      <c r="I131" s="182" t="str">
        <f>Zalaegerszeg!I104</f>
        <v>Zalaegerszeg</v>
      </c>
      <c r="J131" s="142">
        <f t="shared" ref="J131:J199" si="10">SUM(O131:AC131)</f>
        <v>15397</v>
      </c>
      <c r="K131" s="183"/>
      <c r="L131" s="210">
        <f>Zalaegerszeg!L104</f>
        <v>43922</v>
      </c>
      <c r="M131" s="210">
        <f>Zalaegerszeg!M104</f>
        <v>43921</v>
      </c>
      <c r="N131" s="183" t="str">
        <f>Zalaegerszeg!N104</f>
        <v>rövid</v>
      </c>
      <c r="O131" s="47">
        <f>Zalaegerszeg!O107</f>
        <v>15397</v>
      </c>
      <c r="P131" s="34"/>
      <c r="Q131" s="34"/>
      <c r="R131" s="34"/>
      <c r="S131" s="34"/>
      <c r="T131" s="45"/>
      <c r="U131" s="45"/>
      <c r="V131" s="45"/>
      <c r="W131" s="45"/>
      <c r="X131" s="45"/>
      <c r="Y131" s="45"/>
      <c r="Z131" s="45"/>
      <c r="AA131" s="45"/>
      <c r="AB131" s="45"/>
      <c r="AC131" s="46"/>
    </row>
    <row r="132" spans="1:29" s="86" customFormat="1" ht="90" x14ac:dyDescent="0.25">
      <c r="A132" s="205">
        <f>Zalaegerszeg!A108</f>
        <v>9</v>
      </c>
      <c r="B132" s="205"/>
      <c r="C132" s="205" t="str">
        <f>Zalaegerszeg!C108</f>
        <v>Zalaegerszeg</v>
      </c>
      <c r="D132" s="205" t="str">
        <f>Zalaegerszeg!D108</f>
        <v>tűzcsap építés, csere</v>
      </c>
      <c r="E132" s="205" t="str">
        <f>Zalaegerszeg!E108</f>
        <v xml:space="preserve">A szerelvény állapota anyaga, kora, minősége miatt nem megfelelő, elavult. </v>
      </c>
      <c r="F132" s="205" t="str">
        <f>Zalaegerszeg!F108</f>
        <v>A szerelvény elavult műszaki állapota miatt gyakoriak a csőtörések.</v>
      </c>
      <c r="G132" s="205" t="str">
        <f>Zalaegerszeg!G108</f>
        <v>A szerelvény kiváltás a vízigények figyelembevételével megfelelő átmérőjű és anyagú hálózatot kapunk.</v>
      </c>
      <c r="H132" s="205"/>
      <c r="I132" s="182" t="str">
        <f>Zalaegerszeg!I105</f>
        <v>Zalaegerszeg</v>
      </c>
      <c r="J132" s="142">
        <f t="shared" ref="J132" si="11">SUM(O132:AC132)</f>
        <v>5943</v>
      </c>
      <c r="K132" s="183"/>
      <c r="L132" s="210">
        <f>Zalaegerszeg!L105</f>
        <v>43922</v>
      </c>
      <c r="M132" s="210">
        <f>Zalaegerszeg!M105</f>
        <v>43921</v>
      </c>
      <c r="N132" s="183" t="str">
        <f>Zalaegerszeg!N105</f>
        <v>rövid</v>
      </c>
      <c r="O132" s="47">
        <f>Zalaegerszeg!O108</f>
        <v>5943</v>
      </c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86" customFormat="1" ht="90" x14ac:dyDescent="0.25">
      <c r="A133" s="205">
        <f>Zalaegerszeg!A109</f>
        <v>10</v>
      </c>
      <c r="B133" s="205"/>
      <c r="C133" s="205" t="str">
        <f>Zalaegerszeg!C109</f>
        <v>Zalaegerszeg</v>
      </c>
      <c r="D133" s="205" t="str">
        <f>Zalaegerszeg!D109</f>
        <v>vezeték kiváltás, rekonstrukció, felújítás</v>
      </c>
      <c r="E133" s="205" t="str">
        <f>Zalaegerszeg!E109</f>
        <v xml:space="preserve">A vezeték állapota anyaga, kora, minősége miatt nem megfelelő, elavult. </v>
      </c>
      <c r="F133" s="205" t="str">
        <f>Zalaegerszeg!F109</f>
        <v>A vezeték elavult műszaki állapota miatt gyakoriak a csőtörések.</v>
      </c>
      <c r="G133" s="205" t="str">
        <f>Zalaegerszeg!G109</f>
        <v>A vízvezeték kiváltás a vízigények figyelembevételével megfelelő átmérőjű és anyagú hálózatot kapunk.</v>
      </c>
      <c r="H133" s="205"/>
      <c r="I133" s="182" t="str">
        <f>Zalaegerszeg!I106</f>
        <v>Zalaegerszeg</v>
      </c>
      <c r="J133" s="142">
        <f t="shared" si="10"/>
        <v>16951</v>
      </c>
      <c r="K133" s="183"/>
      <c r="L133" s="210">
        <f>Zalaegerszeg!L106</f>
        <v>43922</v>
      </c>
      <c r="M133" s="210">
        <f>Zalaegerszeg!M106</f>
        <v>43921</v>
      </c>
      <c r="N133" s="183" t="str">
        <f>Zalaegerszeg!N106</f>
        <v>rövid</v>
      </c>
      <c r="O133" s="47">
        <f>Zalaegerszeg!O109</f>
        <v>16951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140" customFormat="1" ht="90" x14ac:dyDescent="0.25">
      <c r="A134" s="205">
        <f>Zalaegerszeg!A110</f>
        <v>11</v>
      </c>
      <c r="B134" s="205"/>
      <c r="C134" s="205" t="str">
        <f>Zalaegerszeg!C110</f>
        <v xml:space="preserve">Zalaegerszeg Falumúzeum u. </v>
      </c>
      <c r="D134" s="205" t="str">
        <f>Zalaegerszeg!D110</f>
        <v>ivóvízvezeték kiváltás nyomvonalas helyreállítással</v>
      </c>
      <c r="E134" s="205" t="str">
        <f>Zalaegerszeg!E110</f>
        <v xml:space="preserve">A vezeték állapota anyaga, kora, minősége miatt nem megfelelő, elavult. </v>
      </c>
      <c r="F134" s="205" t="str">
        <f>Zalaegerszeg!F110</f>
        <v>A bekötővezeték anyaga vízbiztonsági kockázatot rejt magában, illetve nagyobb a valószínűsége a meghibásodásnak.</v>
      </c>
      <c r="G134" s="205" t="str">
        <f>Zalaegerszeg!G110</f>
        <v>A vízvezeték kiváltás a vízigények figyelembevételével megfelelő átmérőjű és anyagú hálózatot kapunk.</v>
      </c>
      <c r="H134" s="205"/>
      <c r="I134" s="182" t="str">
        <f>Zalaegerszeg!I107</f>
        <v>Zalaegerszeg</v>
      </c>
      <c r="J134" s="142">
        <f t="shared" si="10"/>
        <v>10000</v>
      </c>
      <c r="K134" s="183"/>
      <c r="L134" s="210">
        <f>Zalaegerszeg!L107</f>
        <v>43922</v>
      </c>
      <c r="M134" s="210">
        <f>Zalaegerszeg!M107</f>
        <v>43921</v>
      </c>
      <c r="N134" s="183" t="str">
        <f>Zalaegerszeg!N107</f>
        <v>rövid</v>
      </c>
      <c r="O134" s="1">
        <f>Zalaegerszeg!O110</f>
        <v>10000</v>
      </c>
      <c r="P134" s="34"/>
      <c r="Q134" s="34"/>
      <c r="R134" s="34"/>
      <c r="S134" s="34"/>
      <c r="T134" s="45"/>
      <c r="U134" s="45"/>
      <c r="V134" s="45"/>
      <c r="W134" s="45"/>
      <c r="X134" s="45"/>
      <c r="Y134" s="45"/>
      <c r="Z134" s="45"/>
      <c r="AA134" s="45"/>
      <c r="AB134" s="45"/>
      <c r="AC134" s="46"/>
    </row>
    <row r="135" spans="1:29" s="140" customFormat="1" ht="90" x14ac:dyDescent="0.25">
      <c r="A135" s="205">
        <f>Zalaegerszeg!A111</f>
        <v>12</v>
      </c>
      <c r="B135" s="205"/>
      <c r="C135" s="205" t="str">
        <f>Zalaegerszeg!C111</f>
        <v>Zalaegerszeg</v>
      </c>
      <c r="D135" s="205" t="str">
        <f>Zalaegerszeg!D111</f>
        <v>Önkormányzati útfelújatáshoz kapcsolódó közmű rekonstrukciók</v>
      </c>
      <c r="E135" s="205" t="str">
        <f>Zalaegerszeg!E111</f>
        <v xml:space="preserve">A vezeték állapota anyaga, kora, minősége miatt nem megfelelő, elavult. </v>
      </c>
      <c r="F135" s="205" t="str">
        <f>Zalaegerszeg!F111</f>
        <v>A bekötővezeték anyaga vízbiztonsági kockázatot rejt magában, illetve nagyobb a valószínűsége a meghibásodásnak.</v>
      </c>
      <c r="G135" s="205" t="str">
        <f>Zalaegerszeg!G111</f>
        <v>A vízvezeték kiváltás a vízigények figyelembevételével megfelelő átmérőjű és anyagú hálózatot kapunk.</v>
      </c>
      <c r="H135" s="205"/>
      <c r="I135" s="182" t="str">
        <f>Zalaegerszeg!I108</f>
        <v>Zalaegerszeg</v>
      </c>
      <c r="J135" s="142">
        <f t="shared" si="10"/>
        <v>8000</v>
      </c>
      <c r="K135" s="183"/>
      <c r="L135" s="210">
        <f>Zalaegerszeg!L108</f>
        <v>43922</v>
      </c>
      <c r="M135" s="210">
        <f>Zalaegerszeg!M108</f>
        <v>43921</v>
      </c>
      <c r="N135" s="183" t="str">
        <f>Zalaegerszeg!N108</f>
        <v>rövid</v>
      </c>
      <c r="O135" s="1">
        <f>Zalaegerszeg!O111</f>
        <v>8000</v>
      </c>
      <c r="P135" s="34"/>
      <c r="Q135" s="34"/>
      <c r="R135" s="34"/>
      <c r="S135" s="34"/>
      <c r="T135" s="45"/>
      <c r="U135" s="45"/>
      <c r="V135" s="45"/>
      <c r="W135" s="45"/>
      <c r="X135" s="45"/>
      <c r="Y135" s="45"/>
      <c r="Z135" s="45"/>
      <c r="AA135" s="45"/>
      <c r="AB135" s="45"/>
      <c r="AC135" s="46"/>
    </row>
    <row r="136" spans="1:29" s="140" customFormat="1" ht="90" x14ac:dyDescent="0.25">
      <c r="A136" s="205">
        <f>Zalaegerszeg!A112</f>
        <v>13</v>
      </c>
      <c r="B136" s="205"/>
      <c r="C136" s="205" t="str">
        <f>Zalaegerszeg!C112</f>
        <v xml:space="preserve">Zalaegerszeg Hatházi u. </v>
      </c>
      <c r="D136" s="205" t="str">
        <f>Zalaegerszeg!D112</f>
        <v>ivóvízvezeték rekonstrukció kavicsos helyreállítással</v>
      </c>
      <c r="E136" s="205" t="str">
        <f>Zalaegerszeg!E112</f>
        <v xml:space="preserve">A vezeték állapota anyaga, kora, minősége miatt nem megfelelő, elavult. </v>
      </c>
      <c r="F136" s="205" t="str">
        <f>Zalaegerszeg!F112</f>
        <v>A vezeték elavult műszaki állapota miatt gyakoriak a csőtörések.</v>
      </c>
      <c r="G136" s="205" t="str">
        <f>Zalaegerszeg!G112</f>
        <v>A vízvezeték kiváltás a vízigények figyelembevételével megfelelő átmérőjű és anyagú hálózatot kapunk.</v>
      </c>
      <c r="H136" s="205"/>
      <c r="I136" s="182" t="str">
        <f>Zalaegerszeg!I109</f>
        <v>Zalaegerszeg</v>
      </c>
      <c r="J136" s="142">
        <f t="shared" si="10"/>
        <v>4000</v>
      </c>
      <c r="K136" s="183"/>
      <c r="L136" s="210">
        <f>Zalaegerszeg!L109</f>
        <v>43922</v>
      </c>
      <c r="M136" s="210">
        <f>Zalaegerszeg!M109</f>
        <v>43921</v>
      </c>
      <c r="N136" s="183" t="str">
        <f>Zalaegerszeg!N109</f>
        <v>rövid</v>
      </c>
      <c r="O136" s="1">
        <f>Zalaegerszeg!O112</f>
        <v>4000</v>
      </c>
      <c r="P136" s="34"/>
      <c r="Q136" s="34"/>
      <c r="R136" s="34"/>
      <c r="S136" s="34"/>
      <c r="T136" s="45"/>
      <c r="U136" s="45"/>
      <c r="V136" s="45"/>
      <c r="W136" s="45"/>
      <c r="X136" s="45"/>
      <c r="Y136" s="45"/>
      <c r="Z136" s="45"/>
      <c r="AA136" s="45"/>
      <c r="AB136" s="45"/>
      <c r="AC136" s="46"/>
    </row>
    <row r="137" spans="1:29" s="114" customFormat="1" ht="90" x14ac:dyDescent="0.25">
      <c r="A137" s="205">
        <f>Babosdöbréte!A44</f>
        <v>40</v>
      </c>
      <c r="B137" s="205"/>
      <c r="C137" s="205" t="str">
        <f>Babosdöbréte!C44</f>
        <v>Babosdöbréte</v>
      </c>
      <c r="D137" s="205" t="str">
        <f>Babosdöbréte!D44</f>
        <v>vezeték kiváltás, rekonstrukció, felújítás</v>
      </c>
      <c r="E137" s="205" t="str">
        <f>Babosdöbréte!E44</f>
        <v xml:space="preserve">A vezeték állapota anyaga, kora, minősége miatt nem megfelelő, elavult. </v>
      </c>
      <c r="F137" s="205" t="str">
        <f>Babosdöbréte!F44</f>
        <v>A vezeték elavult műszaki állapota miatt gyakoriak a csőtörések.</v>
      </c>
      <c r="G137" s="205" t="str">
        <f>Babosdöbréte!G44</f>
        <v>A vízvezeték kiváltás a vízigények figyelembevételével megfelelő átmérőjű és anyagú hálózatot kapunk.</v>
      </c>
      <c r="H137" s="182"/>
      <c r="I137" s="182" t="str">
        <f>Babosdöbréte!I44</f>
        <v>Babosdöbréte</v>
      </c>
      <c r="J137" s="142">
        <f t="shared" si="10"/>
        <v>226</v>
      </c>
      <c r="K137" s="183"/>
      <c r="L137" s="210">
        <f>Babosdöbréte!L44</f>
        <v>43831</v>
      </c>
      <c r="M137" s="210">
        <f>Babosdöbréte!M44</f>
        <v>44196</v>
      </c>
      <c r="N137" s="209" t="str">
        <f>Babosdöbréte!N44</f>
        <v>rövid</v>
      </c>
      <c r="O137" s="47">
        <f>Babosdöbréte!O44</f>
        <v>226</v>
      </c>
      <c r="P137" s="34"/>
      <c r="Q137" s="143"/>
      <c r="R137" s="143"/>
      <c r="S137" s="143"/>
      <c r="T137" s="144"/>
      <c r="U137" s="144"/>
      <c r="V137" s="144"/>
      <c r="W137" s="144"/>
      <c r="X137" s="144"/>
      <c r="Y137" s="144"/>
      <c r="Z137" s="144"/>
      <c r="AA137" s="144"/>
      <c r="AB137" s="144"/>
      <c r="AC137" s="145"/>
    </row>
    <row r="138" spans="1:29" s="86" customFormat="1" ht="90" x14ac:dyDescent="0.25">
      <c r="A138" s="205">
        <f>Bagod!A45</f>
        <v>41</v>
      </c>
      <c r="B138" s="205"/>
      <c r="C138" s="205" t="str">
        <f>Bagod!C45</f>
        <v>Bagod</v>
      </c>
      <c r="D138" s="205" t="str">
        <f>Bagod!D45</f>
        <v>vezeték kiváltás, rekonstrukció, felújítás</v>
      </c>
      <c r="E138" s="205" t="str">
        <f>Bagod!E45</f>
        <v xml:space="preserve">A vezeték állapota anyaga, kora, minősége miatt nem megfelelő, elavult. </v>
      </c>
      <c r="F138" s="205" t="str">
        <f>Bagod!F45</f>
        <v>A vezeték elavult műszaki állapota miatt gyakoriak a csőtörések</v>
      </c>
      <c r="G138" s="205" t="str">
        <f>Bagod!G45</f>
        <v>A vízvezeték kiváltás, a vízigények figyelembevételével megfelelő átmérőjű és anyagú hálózatot kapunk.</v>
      </c>
      <c r="H138" s="205"/>
      <c r="I138" s="182" t="str">
        <f>Bagod!I45</f>
        <v>Bagod</v>
      </c>
      <c r="J138" s="142">
        <f t="shared" si="10"/>
        <v>3228</v>
      </c>
      <c r="K138" s="183"/>
      <c r="L138" s="210">
        <f>Bagod!L45</f>
        <v>43922</v>
      </c>
      <c r="M138" s="210">
        <f>Bagod!M45</f>
        <v>44196</v>
      </c>
      <c r="N138" s="183" t="str">
        <f>Bagod!N45</f>
        <v>rövid</v>
      </c>
      <c r="O138" s="1">
        <f>Bagod!O45</f>
        <v>3228</v>
      </c>
      <c r="P138" s="2"/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6" customFormat="1" ht="90" x14ac:dyDescent="0.25">
      <c r="A139" s="205">
        <f>Becsvölgye!A44</f>
        <v>42</v>
      </c>
      <c r="B139" s="205"/>
      <c r="C139" s="205" t="str">
        <f>Becsvölgye!C44</f>
        <v>Becsölgye</v>
      </c>
      <c r="D139" s="205" t="str">
        <f>Becsvölgye!D44</f>
        <v>vezeték kiváltás, rekonstrukció, felújítás</v>
      </c>
      <c r="E139" s="205" t="str">
        <f>Becsvölgye!E44</f>
        <v xml:space="preserve">A vezeték állapota anyaga, kora, minősége miatt nem megfelelő, elavult. </v>
      </c>
      <c r="F139" s="205" t="str">
        <f>Becsvölgye!F44</f>
        <v>A vezeték elavult műszaki állapota miatt gyakoriak a csőtörések</v>
      </c>
      <c r="G139" s="205" t="str">
        <f>Becsvölgye!G44</f>
        <v>A vízvezeték kiváltás, a vízigények figyelembevételével megfelelő átmérőjű és anyagú hálózatot kapunk.</v>
      </c>
      <c r="H139" s="205"/>
      <c r="I139" s="182" t="str">
        <f>Becsvölgye!I44</f>
        <v>Becsvölgye</v>
      </c>
      <c r="J139" s="142">
        <f t="shared" si="10"/>
        <v>1575</v>
      </c>
      <c r="K139" s="183"/>
      <c r="L139" s="210">
        <f>Becsvölgye!L44</f>
        <v>43831</v>
      </c>
      <c r="M139" s="210">
        <f>Becsvölgye!M44</f>
        <v>44196</v>
      </c>
      <c r="N139" s="209" t="str">
        <f>Becsvölgye!N44</f>
        <v>rövid</v>
      </c>
      <c r="O139" s="1">
        <f>Becsvölgye!O44</f>
        <v>1575</v>
      </c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86" customFormat="1" ht="90" x14ac:dyDescent="0.25">
      <c r="A140" s="205">
        <f>Bocfölde!A44</f>
        <v>43</v>
      </c>
      <c r="B140" s="205"/>
      <c r="C140" s="205" t="str">
        <f>Bocfölde!C44</f>
        <v>Bocfölde</v>
      </c>
      <c r="D140" s="205" t="str">
        <f>Bocfölde!D44</f>
        <v>vezeték kiváltás, rekonstrukció, felújítás</v>
      </c>
      <c r="E140" s="205" t="str">
        <f>Bocfölde!E44</f>
        <v xml:space="preserve">A vezeték állapota anyaga, kora, minősége miatt nem megfelelő, elavult. </v>
      </c>
      <c r="F140" s="205" t="str">
        <f>Bocfölde!F44</f>
        <v>A vezeték elavult műszaki állapota miatt gyakoriak a csőtörések.</v>
      </c>
      <c r="G140" s="205" t="str">
        <f>Bocfölde!G44</f>
        <v>A vízvezeték kiváltás a vízigények figyelembevételével megfelelő átmérőjű és anyagú hálózatot kapunk.</v>
      </c>
      <c r="H140" s="205"/>
      <c r="I140" s="182" t="str">
        <f>Bocfölde!I44</f>
        <v>Bocfölde</v>
      </c>
      <c r="J140" s="142">
        <f t="shared" si="10"/>
        <v>3687</v>
      </c>
      <c r="K140" s="183"/>
      <c r="L140" s="210">
        <f>Bocfölde!L44</f>
        <v>43831</v>
      </c>
      <c r="M140" s="210">
        <f>Bocfölde!M44</f>
        <v>44196</v>
      </c>
      <c r="N140" s="183" t="str">
        <f>Bocfölde!N44</f>
        <v>rövid</v>
      </c>
      <c r="O140" s="1">
        <f>Bocfölde!O44</f>
        <v>3687</v>
      </c>
      <c r="P140" s="2"/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86" customFormat="1" ht="90" x14ac:dyDescent="0.25">
      <c r="A141" s="205">
        <f>Boncodfölde!A44</f>
        <v>44</v>
      </c>
      <c r="B141" s="205"/>
      <c r="C141" s="205" t="str">
        <f>Boncodfölde!C44</f>
        <v>Boncodfölde</v>
      </c>
      <c r="D141" s="205" t="str">
        <f>Boncodfölde!D44</f>
        <v>vezeték kiváltás, rekonstrukció, felújítás</v>
      </c>
      <c r="E141" s="205" t="str">
        <f>Boncodfölde!E44</f>
        <v xml:space="preserve">A vezeték állapota anyaga, kora, minősége miatt nem megfelelő, elavult. </v>
      </c>
      <c r="F141" s="205" t="str">
        <f>Boncodfölde!F44</f>
        <v xml:space="preserve">A bekötővezeték anyaga vízbiztonsági kockázatot rejt magában, illetve nagyobb a valószínűsége a meghibásodásnak. </v>
      </c>
      <c r="G141" s="205" t="str">
        <f>Boncodfölde!G44</f>
        <v>A vízvezeték kiváltás, a vízigények figyelembevételével megfelelő átmérőjű és anyagú hálózatot kapunk.</v>
      </c>
      <c r="H141" s="205"/>
      <c r="I141" s="182" t="str">
        <f>Boncodfölde!I44</f>
        <v>Boncodfölde</v>
      </c>
      <c r="J141" s="142">
        <f t="shared" si="10"/>
        <v>1406</v>
      </c>
      <c r="K141" s="183"/>
      <c r="L141" s="210">
        <f>Boncodfölde!L44</f>
        <v>43922</v>
      </c>
      <c r="M141" s="210">
        <f>Boncodfölde!M44</f>
        <v>44196</v>
      </c>
      <c r="N141" s="183" t="str">
        <f>Boncodfölde!N44</f>
        <v>rövid</v>
      </c>
      <c r="O141" s="1">
        <f>Boncodfölde!O44</f>
        <v>1406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140" customFormat="1" ht="90" x14ac:dyDescent="0.25">
      <c r="A142" s="205">
        <f>Csatár!A44</f>
        <v>45</v>
      </c>
      <c r="B142" s="205"/>
      <c r="C142" s="205" t="str">
        <f>Csatár!C44</f>
        <v>Csatár</v>
      </c>
      <c r="D142" s="205" t="str">
        <f>Csatár!D44</f>
        <v>vezeték kiváltás, rekonstrukció, felújítás</v>
      </c>
      <c r="E142" s="205" t="str">
        <f>Csatár!E44</f>
        <v xml:space="preserve">A vezeték állapota anyaga, kora, minősége miatt nem megfelelő, elavult. </v>
      </c>
      <c r="F142" s="205" t="str">
        <f>Csatár!F44</f>
        <v>A vezeték elavult műszaki állapota miatt gyakoriak a csőtörések.</v>
      </c>
      <c r="G142" s="205" t="str">
        <f>Csatár!G44</f>
        <v>A vízvezeték kiváltás a vízigények figyelembevételével megfelelő átmérőjű és anyagú hálózatot kapunk.</v>
      </c>
      <c r="H142" s="205"/>
      <c r="I142" s="182" t="str">
        <f>Csatár!I44</f>
        <v>Csatár</v>
      </c>
      <c r="J142" s="142">
        <f t="shared" si="10"/>
        <v>938</v>
      </c>
      <c r="K142" s="183"/>
      <c r="L142" s="210">
        <f>Csatár!L44</f>
        <v>43831</v>
      </c>
      <c r="M142" s="210">
        <f>Csatár!M44</f>
        <v>44196</v>
      </c>
      <c r="N142" s="183" t="str">
        <f>Csatár!N44</f>
        <v>rövid</v>
      </c>
      <c r="O142" s="44">
        <f>Csatár!O44</f>
        <v>938</v>
      </c>
      <c r="P142" s="34"/>
      <c r="Q142" s="34"/>
      <c r="R142" s="34"/>
      <c r="S142" s="34"/>
      <c r="T142" s="45"/>
      <c r="U142" s="45"/>
      <c r="V142" s="45"/>
      <c r="W142" s="45"/>
      <c r="X142" s="45"/>
      <c r="Y142" s="45"/>
      <c r="Z142" s="45"/>
      <c r="AA142" s="45"/>
      <c r="AB142" s="45"/>
      <c r="AC142" s="46"/>
    </row>
    <row r="143" spans="1:29" s="86" customFormat="1" ht="90" x14ac:dyDescent="0.25">
      <c r="A143" s="205">
        <f>Kispáli!A44</f>
        <v>49</v>
      </c>
      <c r="B143" s="205"/>
      <c r="C143" s="205" t="str">
        <f>Kispáli!C44</f>
        <v>Kispáli</v>
      </c>
      <c r="D143" s="205" t="str">
        <f>Kispáli!D44</f>
        <v>vezeték kiváltás, rekonstrukció, felújítás</v>
      </c>
      <c r="E143" s="205" t="str">
        <f>Kispáli!E44</f>
        <v>A vezeték állapota anyaga, kora, minősége miatt nem megfelelő, elavult.</v>
      </c>
      <c r="F143" s="205" t="str">
        <f>Kispáli!F44</f>
        <v>A vezeték elavult műszaki állapota miatt gyakoriak a csőtörések.</v>
      </c>
      <c r="G143" s="205" t="str">
        <f>Kispáli!G44</f>
        <v>A vízvezeték kiváltás, a vízigények figyelembevételével megfelelő átmérőjű és anyagú hálózatot kapunk.</v>
      </c>
      <c r="H143" s="205"/>
      <c r="I143" s="182" t="str">
        <f>Kispáli!I44</f>
        <v>Kispáli</v>
      </c>
      <c r="J143" s="142">
        <f t="shared" si="10"/>
        <v>1211</v>
      </c>
      <c r="K143" s="183"/>
      <c r="L143" s="210">
        <f>Kispáli!L44</f>
        <v>43831</v>
      </c>
      <c r="M143" s="210">
        <f>Kispáli!M44</f>
        <v>44196</v>
      </c>
      <c r="N143" s="183" t="str">
        <f>Kispáli!N44</f>
        <v>rövid</v>
      </c>
      <c r="O143" s="47">
        <f>Kispáli!O44</f>
        <v>1211</v>
      </c>
      <c r="P143" s="2"/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6" customFormat="1" ht="90" x14ac:dyDescent="0.25">
      <c r="A144" s="205">
        <f>Kustánszeg!A44</f>
        <v>50</v>
      </c>
      <c r="B144" s="205"/>
      <c r="C144" s="205" t="str">
        <f>Kustánszeg!C44</f>
        <v>Kustánszeg</v>
      </c>
      <c r="D144" s="205" t="str">
        <f>Kustánszeg!D44</f>
        <v>vezeték kiváltás, rekonstrukció, felújítás</v>
      </c>
      <c r="E144" s="205" t="str">
        <f>Kustánszeg!E44</f>
        <v>A vezeték állapota anyaga, kora, minősége miatt nem megfelelő, elavult.</v>
      </c>
      <c r="F144" s="205" t="str">
        <f>Kustánszeg!F44</f>
        <v xml:space="preserve">A bekötővezeték anyaga vízbiztonsági kockázatot rejt magában, illetve nagyobb a valószínűsége a meghibásodásnak. </v>
      </c>
      <c r="G144" s="205" t="str">
        <f>Kustánszeg!G44</f>
        <v>A vízvezeték kiváltás, a vízigények figyelembevételével megfelelő átmérőjű és anyagú hálózatot kapunk.</v>
      </c>
      <c r="H144" s="205"/>
      <c r="I144" s="182" t="str">
        <f>Kustánszeg!I44</f>
        <v>Kustánszeg</v>
      </c>
      <c r="J144" s="142">
        <f t="shared" si="10"/>
        <v>2196</v>
      </c>
      <c r="K144" s="183"/>
      <c r="L144" s="210">
        <f>Kustánszeg!L44</f>
        <v>43831</v>
      </c>
      <c r="M144" s="210">
        <f>Kustánszeg!M44</f>
        <v>44196</v>
      </c>
      <c r="N144" s="183" t="str">
        <f>Kustánszeg!N44</f>
        <v>rövid</v>
      </c>
      <c r="O144" s="1">
        <f>Kustánszeg!O44</f>
        <v>2196</v>
      </c>
      <c r="P144" s="2"/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140" customFormat="1" ht="90" x14ac:dyDescent="0.25">
      <c r="A145" s="205">
        <f>Nagykutas!A44</f>
        <v>51</v>
      </c>
      <c r="B145" s="205"/>
      <c r="C145" s="205" t="str">
        <f>Nagykutas!C44</f>
        <v>Nagykutas</v>
      </c>
      <c r="D145" s="205" t="str">
        <f>Nagykutas!D44</f>
        <v>vezeték kiváltás, rekonstrukció, felújítás</v>
      </c>
      <c r="E145" s="205" t="str">
        <f>Nagykutas!E44</f>
        <v xml:space="preserve">A vezeték állapota anyaga, kora, minősége miatt nem megfelelő, elavult. </v>
      </c>
      <c r="F145" s="205" t="str">
        <f>Nagykutas!F44</f>
        <v>A vezeték elavult műszaki állapota miatt gyakoriak a csőtörések.</v>
      </c>
      <c r="G145" s="205" t="str">
        <f>Nagykutas!G44</f>
        <v>A vízvezeték kiváltás a vízigények figyelembevételével megfelelő átmérőjű és anyagú hálózatot kapunk.</v>
      </c>
      <c r="H145" s="205"/>
      <c r="I145" s="182" t="str">
        <f>Nagykutas!I44</f>
        <v>Nagykutas</v>
      </c>
      <c r="J145" s="142">
        <f t="shared" si="10"/>
        <v>662</v>
      </c>
      <c r="K145" s="183"/>
      <c r="L145" s="210">
        <f>Nagykutas!L44</f>
        <v>43831</v>
      </c>
      <c r="M145" s="210">
        <f>Nagykutas!M44</f>
        <v>44196</v>
      </c>
      <c r="N145" s="183" t="str">
        <f>Nagykutas!N44</f>
        <v>rövid</v>
      </c>
      <c r="O145" s="44">
        <f>Nagykutas!O44</f>
        <v>662</v>
      </c>
      <c r="P145" s="34"/>
      <c r="Q145" s="34"/>
      <c r="R145" s="34"/>
      <c r="S145" s="34"/>
      <c r="T145" s="45"/>
      <c r="U145" s="45"/>
      <c r="V145" s="45"/>
      <c r="W145" s="45"/>
      <c r="X145" s="45"/>
      <c r="Y145" s="45"/>
      <c r="Z145" s="45"/>
      <c r="AA145" s="45"/>
      <c r="AB145" s="45"/>
      <c r="AC145" s="46"/>
    </row>
    <row r="146" spans="1:29" s="86" customFormat="1" ht="90" x14ac:dyDescent="0.25">
      <c r="A146" s="205">
        <f>Nagypáli!A44</f>
        <v>52</v>
      </c>
      <c r="B146" s="205"/>
      <c r="C146" s="205" t="str">
        <f>Nagypáli!C44</f>
        <v>Nagypáli</v>
      </c>
      <c r="D146" s="205" t="str">
        <f>Nagypáli!D44</f>
        <v>vezeték kiváltás, rekonstrukció, felújítás</v>
      </c>
      <c r="E146" s="205" t="str">
        <f>Nagypáli!E44</f>
        <v>A vezeték állapota anyaga, kora, minősége miatt nem megfelelő, elavult.</v>
      </c>
      <c r="F146" s="205" t="str">
        <f>Nagypáli!F44</f>
        <v>A bekötővezeték anyaga vízbiztonsági kockázatot rejt magában, illetve nagyobb a valószínűsége a meghibásodásnak.</v>
      </c>
      <c r="G146" s="205" t="str">
        <f>Nagypáli!G44</f>
        <v>A vízvezeték kiváltás, a vízigények figyelembevételével megfelelő átmérőjű és anyagú hálózatot kapunk.</v>
      </c>
      <c r="H146" s="205"/>
      <c r="I146" s="182" t="str">
        <f>Nagypáli!I44</f>
        <v>Nagypáli</v>
      </c>
      <c r="J146" s="183">
        <f t="shared" si="10"/>
        <v>1169</v>
      </c>
      <c r="K146" s="183"/>
      <c r="L146" s="210">
        <f>Nagypáli!L44</f>
        <v>43952</v>
      </c>
      <c r="M146" s="210">
        <f>Nagypáli!M44</f>
        <v>44196</v>
      </c>
      <c r="N146" s="183" t="str">
        <f>Nagypáli!N44</f>
        <v>rövid</v>
      </c>
      <c r="O146" s="47">
        <f>Nagypáli!O44</f>
        <v>1169</v>
      </c>
      <c r="P146" s="2"/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140" customFormat="1" ht="90" x14ac:dyDescent="0.25">
      <c r="A147" s="233">
        <f>Sárhida!A44</f>
        <v>53</v>
      </c>
      <c r="B147" s="221"/>
      <c r="C147" s="221" t="str">
        <f>Sárhida!C44</f>
        <v>Sárhida Kossuth u.</v>
      </c>
      <c r="D147" s="221" t="str">
        <f>Sárhida!D44</f>
        <v>ivóvízhálózat rekonstrukció</v>
      </c>
      <c r="E147" s="221" t="str">
        <f>Sárhida!E44</f>
        <v xml:space="preserve">A vezeték állapota anyaga, kora, minősége miatt nem megfelelő, elavult. </v>
      </c>
      <c r="F147" s="221" t="str">
        <f>Sárhida!F44</f>
        <v>A bekötővezeték anyaga vízbiztonsági kockázatot rejt magában, illetve nagyobb a valószínűsége a meghibásodásnak.</v>
      </c>
      <c r="G147" s="221" t="str">
        <f>Sárhida!G44</f>
        <v>A vízvezeték kiváltás a vízigények figyelembevételével megfelelő átmérőjű és anyagú hálózatot kapunk.</v>
      </c>
      <c r="H147" s="221"/>
      <c r="I147" s="235" t="str">
        <f>Sárhida!I44</f>
        <v>Sárhida</v>
      </c>
      <c r="J147" s="236">
        <f>SUM(O147:AC147)</f>
        <v>12020</v>
      </c>
      <c r="K147" s="234"/>
      <c r="L147" s="210">
        <f>Sárhida!L44</f>
        <v>43922</v>
      </c>
      <c r="M147" s="210">
        <f>Sárhida!M44</f>
        <v>44196</v>
      </c>
      <c r="N147" s="234" t="str">
        <f>Sárhida!N44</f>
        <v>rövid</v>
      </c>
      <c r="O147" s="44">
        <f>Sárhida!O44</f>
        <v>12020</v>
      </c>
      <c r="P147" s="34"/>
      <c r="Q147" s="34"/>
      <c r="R147" s="34"/>
      <c r="S147" s="34"/>
      <c r="T147" s="45"/>
      <c r="U147" s="45"/>
      <c r="V147" s="45"/>
      <c r="W147" s="45"/>
      <c r="X147" s="45"/>
      <c r="Y147" s="45"/>
      <c r="Z147" s="45"/>
      <c r="AA147" s="45"/>
      <c r="AB147" s="45"/>
      <c r="AC147" s="46"/>
    </row>
    <row r="148" spans="1:29" s="140" customFormat="1" ht="90" x14ac:dyDescent="0.25">
      <c r="A148" s="205">
        <f>Teskánd!A44</f>
        <v>54</v>
      </c>
      <c r="B148" s="205"/>
      <c r="C148" s="205" t="str">
        <f>Teskánd!C44</f>
        <v>Teskánd</v>
      </c>
      <c r="D148" s="205" t="str">
        <f>Teskánd!D44</f>
        <v>vezeték kiváltás, rekonstrukció, felújítás</v>
      </c>
      <c r="E148" s="205" t="str">
        <f>Teskánd!E44</f>
        <v xml:space="preserve">A szerelvény állapota anyaga, kora, minősége miatt nem megfelelő, elavult. </v>
      </c>
      <c r="F148" s="205" t="str">
        <f>Teskánd!F44</f>
        <v>A szerelvény elavult műszaki állapota miatt gyakoriak a csőtörések.</v>
      </c>
      <c r="G148" s="205" t="str">
        <f>Teskánd!G44</f>
        <v>A szerelvény kiváltás a vízigények figyelembevételével megfelelő átmérőjű és anyagú hálózatot kapunk.</v>
      </c>
      <c r="H148" s="205"/>
      <c r="I148" s="182" t="str">
        <f>Teskánd!I44</f>
        <v>Teskánd</v>
      </c>
      <c r="J148" s="142">
        <f t="shared" si="10"/>
        <v>2223</v>
      </c>
      <c r="K148" s="183"/>
      <c r="L148" s="210">
        <f>Teskánd!L44</f>
        <v>43922</v>
      </c>
      <c r="M148" s="210">
        <f>Teskánd!M44</f>
        <v>44196</v>
      </c>
      <c r="N148" s="183" t="str">
        <f>Teskánd!N44</f>
        <v>rövid</v>
      </c>
      <c r="O148" s="44">
        <f>Teskánd!O44</f>
        <v>2223</v>
      </c>
      <c r="P148" s="34"/>
      <c r="Q148" s="34"/>
      <c r="R148" s="34"/>
      <c r="S148" s="34"/>
      <c r="T148" s="45"/>
      <c r="U148" s="45"/>
      <c r="V148" s="45"/>
      <c r="W148" s="45"/>
      <c r="X148" s="45"/>
      <c r="Y148" s="45"/>
      <c r="Z148" s="45"/>
      <c r="AA148" s="45"/>
      <c r="AB148" s="45"/>
      <c r="AC148" s="46"/>
    </row>
    <row r="149" spans="1:29" s="86" customFormat="1" ht="90" x14ac:dyDescent="0.25">
      <c r="A149" s="241">
        <f>Zalaboldogfa!A44</f>
        <v>55</v>
      </c>
      <c r="B149" s="182"/>
      <c r="C149" s="205" t="str">
        <f>Zalaboldogfa!C44</f>
        <v>Zalaboldogfa</v>
      </c>
      <c r="D149" s="205" t="str">
        <f>Zalaboldogfa!D44</f>
        <v>vezeték kiváltás, rekonstrukció, felújítás</v>
      </c>
      <c r="E149" s="205" t="str">
        <f>Zalaboldogfa!E44</f>
        <v xml:space="preserve">A vezeték állapota anyaga, kora, minősége miatt nem megfelelő, elavult. </v>
      </c>
      <c r="F149" s="205" t="str">
        <f>Zalaboldogfa!F44</f>
        <v xml:space="preserve">A bekötővezeték anyaga vízbiztonsági kockázatot rejt magában, illetve nagyobb a valószínűsége a meghibásodásnak. </v>
      </c>
      <c r="G149" s="205" t="str">
        <f>Zalaboldogfa!G44</f>
        <v>A vízvezeték kiváltás, a vízigények figyelembevételével megfelelő átmérőjű és anyagú hálózatot kapunk.</v>
      </c>
      <c r="H149" s="182"/>
      <c r="I149" s="182" t="str">
        <f>Zalaboldogfa!I44</f>
        <v>Zalaboldogfa</v>
      </c>
      <c r="J149" s="142">
        <f t="shared" si="10"/>
        <v>1156</v>
      </c>
      <c r="K149" s="183"/>
      <c r="L149" s="210">
        <f>Zalaboldogfa!L44</f>
        <v>43922</v>
      </c>
      <c r="M149" s="210">
        <f>Zalaboldogfa!M44</f>
        <v>44196</v>
      </c>
      <c r="N149" s="183" t="str">
        <f>Zalaboldogfa!N44</f>
        <v>rövid</v>
      </c>
      <c r="O149" s="242">
        <f>Zalaboldogfa!O44</f>
        <v>1156</v>
      </c>
      <c r="P149" s="2"/>
      <c r="Q149" s="2"/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6" customFormat="1" ht="90" x14ac:dyDescent="0.25">
      <c r="A150" s="205">
        <f>Zalaszentgyörgy!A44</f>
        <v>56</v>
      </c>
      <c r="B150" s="205"/>
      <c r="C150" s="205" t="str">
        <f>Zalaszentgyörgy!C44</f>
        <v>Zalaszentgyörgy</v>
      </c>
      <c r="D150" s="205" t="str">
        <f>Zalaszentgyörgy!D44</f>
        <v>vezeték kiváltás, rekonstrukció, felújítás</v>
      </c>
      <c r="E150" s="205" t="str">
        <f>Zalaszentgyörgy!E44</f>
        <v xml:space="preserve">A vezeték állapota anyaga, kora, minősége miatt nem megfelelő, elavult. </v>
      </c>
      <c r="F150" s="205" t="str">
        <f>Zalaszentgyörgy!F44</f>
        <v xml:space="preserve">A bekötővezeték anyaga vízbiztonsági kockázatot rejt magában, illetve nagyobb a valószínűsége a meghibásodásnak. </v>
      </c>
      <c r="G150" s="205" t="str">
        <f>Zalaszentgyörgy!G44</f>
        <v>A vízvezeték kiváltás, a vízigények figyelembevételével megfelelő átmérőjű és anyagú hálózatot kapunk.</v>
      </c>
      <c r="H150" s="205"/>
      <c r="I150" s="182" t="str">
        <f>Zalaszentgyörgy!I44</f>
        <v>Zalaszentgyörgy</v>
      </c>
      <c r="J150" s="142">
        <f t="shared" si="10"/>
        <v>919</v>
      </c>
      <c r="K150" s="183"/>
      <c r="L150" s="210">
        <f>Zalaszentgyörgy!L44</f>
        <v>43922</v>
      </c>
      <c r="M150" s="210">
        <f>Zalaszentgyörgy!M44</f>
        <v>44196</v>
      </c>
      <c r="N150" s="183" t="str">
        <f>Zalaszentgyörgy!N44</f>
        <v>rövid</v>
      </c>
      <c r="O150" s="44">
        <f>Zalaszentgyörgy!O44</f>
        <v>919</v>
      </c>
      <c r="P150" s="2"/>
      <c r="Q150" s="2"/>
      <c r="R150" s="2"/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86" customFormat="1" ht="90" x14ac:dyDescent="0.25">
      <c r="A151" s="205">
        <f>Bagod!A46</f>
        <v>59</v>
      </c>
      <c r="B151" s="205"/>
      <c r="C151" s="205" t="str">
        <f>Bagod!C46</f>
        <v>Bagod</v>
      </c>
      <c r="D151" s="205" t="str">
        <f>Bagod!D46</f>
        <v>tűzcsap építés, csere</v>
      </c>
      <c r="E151" s="205" t="str">
        <f>Bagod!E46</f>
        <v xml:space="preserve">A szerelvény állapota anyaga, kora, minősége miatt nem megfelelő, elavult. </v>
      </c>
      <c r="F151" s="205" t="str">
        <f>Bagod!F46</f>
        <v>A vezeték elavult műszaki állapota miatt gyakoriak a csőtörések</v>
      </c>
      <c r="G151" s="205" t="str">
        <f>Bagod!G46</f>
        <v>A szerelvény kiváltás, a vízigények figyelembevételével megfelelő átmérőjű és anyagú hálózatot kapunk.</v>
      </c>
      <c r="H151" s="205"/>
      <c r="I151" s="182" t="str">
        <f>Bagod!I46</f>
        <v>Bagod</v>
      </c>
      <c r="J151" s="142">
        <f t="shared" si="10"/>
        <v>500</v>
      </c>
      <c r="K151" s="183"/>
      <c r="L151" s="210">
        <f>Bagod!L46</f>
        <v>44287</v>
      </c>
      <c r="M151" s="210">
        <f>Bagod!M46</f>
        <v>44561</v>
      </c>
      <c r="N151" s="183" t="str">
        <f>Bagod!N46</f>
        <v>közép</v>
      </c>
      <c r="O151" s="1"/>
      <c r="P151" s="2">
        <f>Bagod!P46</f>
        <v>500</v>
      </c>
      <c r="Q151" s="2"/>
      <c r="R151" s="2"/>
      <c r="S151" s="2"/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86" customFormat="1" ht="90" x14ac:dyDescent="0.25">
      <c r="A152" s="205">
        <f>Hagyárosbörönd!A44</f>
        <v>60</v>
      </c>
      <c r="B152" s="205"/>
      <c r="C152" s="205" t="str">
        <f>Hagyárosbörönd!C44</f>
        <v>Hagyárosbörönd</v>
      </c>
      <c r="D152" s="205" t="str">
        <f>Hagyárosbörönd!D44</f>
        <v>tűzcsap építés, csere</v>
      </c>
      <c r="E152" s="205" t="str">
        <f>Hagyárosbörönd!E44</f>
        <v xml:space="preserve">A szerelvény állapota anyaga, kora, minősége miatt nem megfelelő, elavult. </v>
      </c>
      <c r="F152" s="205" t="str">
        <f>Hagyárosbörönd!F44</f>
        <v>A vezeték elavult műszaki állapota miatt gyakoriak a csőtörések</v>
      </c>
      <c r="G152" s="205" t="str">
        <f>Hagyárosbörönd!G44</f>
        <v>A szerelvény kiváltás, a vízigények figyelembevételével megfelelő átmérőjű és anyagú hálózatot kapunk.</v>
      </c>
      <c r="H152" s="205"/>
      <c r="I152" s="182" t="str">
        <f>Hagyárosbörönd!I44</f>
        <v>Hagyárosbörönd</v>
      </c>
      <c r="J152" s="142">
        <f t="shared" si="10"/>
        <v>500</v>
      </c>
      <c r="K152" s="183"/>
      <c r="L152" s="210">
        <f>Hagyárosbörönd!L44</f>
        <v>44287</v>
      </c>
      <c r="M152" s="210">
        <f>Hagyárosbörönd!M44</f>
        <v>44561</v>
      </c>
      <c r="N152" s="183" t="str">
        <f>Hagyárosbörönd!N44</f>
        <v>közép</v>
      </c>
      <c r="O152" s="1"/>
      <c r="P152" s="2">
        <f>Hagyárosbörönd!P44</f>
        <v>500</v>
      </c>
      <c r="Q152" s="2"/>
      <c r="R152" s="2"/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6" customFormat="1" ht="90" x14ac:dyDescent="0.25">
      <c r="A153" s="205">
        <f>Kávás!A44</f>
        <v>61</v>
      </c>
      <c r="B153" s="205"/>
      <c r="C153" s="205" t="str">
        <f>Kávás!C44</f>
        <v>Kávás</v>
      </c>
      <c r="D153" s="205" t="str">
        <f>Kávás!D44</f>
        <v>tűzcsap építés, csere</v>
      </c>
      <c r="E153" s="205" t="str">
        <f>Kávás!E44</f>
        <v xml:space="preserve">A szerelvény állapota anyaga, kora, minősége miatt nem megfelelő, elavult. </v>
      </c>
      <c r="F153" s="205" t="str">
        <f>Kávás!F44</f>
        <v>A szerelvény elavult műszaki állapota miatt gyakoriak a csőtörések</v>
      </c>
      <c r="G153" s="205" t="str">
        <f>Kávás!G44</f>
        <v>A szerelvény kiváltás, a vízigények figyelembevételével megfelelő átmérőjű és anyagú hálózatot kapunk.</v>
      </c>
      <c r="H153" s="205"/>
      <c r="I153" s="182" t="str">
        <f>Kávás!I44</f>
        <v>Kávás</v>
      </c>
      <c r="J153" s="142">
        <f t="shared" si="10"/>
        <v>500</v>
      </c>
      <c r="K153" s="183"/>
      <c r="L153" s="210">
        <f>Kávás!L44</f>
        <v>44287</v>
      </c>
      <c r="M153" s="210">
        <f>Kávás!M44</f>
        <v>44561</v>
      </c>
      <c r="N153" s="183" t="str">
        <f>Kávás!N44</f>
        <v>közép</v>
      </c>
      <c r="O153" s="1"/>
      <c r="P153" s="2">
        <f>Kávás!P44</f>
        <v>500</v>
      </c>
      <c r="Q153" s="2"/>
      <c r="R153" s="2"/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6" customFormat="1" ht="90" x14ac:dyDescent="0.25">
      <c r="A154" s="205">
        <f>Kispáli!A45</f>
        <v>62</v>
      </c>
      <c r="B154" s="205"/>
      <c r="C154" s="205" t="str">
        <f>Kispáli!C45</f>
        <v>Kispáli</v>
      </c>
      <c r="D154" s="205" t="str">
        <f>Kispáli!D45</f>
        <v>bekötéscsere</v>
      </c>
      <c r="E154" s="205" t="str">
        <f>Kispáli!E45</f>
        <v>A vezeték állapota anyaga, kora, minősége miatt nem megfelelő, elavult.</v>
      </c>
      <c r="F154" s="205" t="str">
        <f>Kispáli!F45</f>
        <v>A bekötővezeték anyaga vízbiztonsági kockázatot rejt magában, illetve nagyobb a valószínűsége a meghibásodásnak.</v>
      </c>
      <c r="G154" s="205" t="str">
        <f>Kispáli!G45</f>
        <v>A vízvezeték kiváltás, a vízigények figyelembevételével megfelelő átmérőjű és anyagú hálózatot kapunk.</v>
      </c>
      <c r="H154" s="205"/>
      <c r="I154" s="182" t="str">
        <f>Kispáli!I45</f>
        <v>Kispáli</v>
      </c>
      <c r="J154" s="142">
        <f t="shared" si="10"/>
        <v>4124</v>
      </c>
      <c r="K154" s="183"/>
      <c r="L154" s="210">
        <f>Kispáli!L45</f>
        <v>44317</v>
      </c>
      <c r="M154" s="210">
        <f>Kispáli!M45</f>
        <v>45657</v>
      </c>
      <c r="N154" s="183" t="str">
        <f>Kispáli!N45</f>
        <v>közép</v>
      </c>
      <c r="O154" s="1"/>
      <c r="P154" s="2">
        <f>Kispáli!P45</f>
        <v>1031</v>
      </c>
      <c r="Q154" s="2">
        <f>Kispáli!Q45</f>
        <v>1031</v>
      </c>
      <c r="R154" s="2">
        <f>Kispáli!R45</f>
        <v>1031</v>
      </c>
      <c r="S154" s="2">
        <f>Kispáli!S45</f>
        <v>1031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6" customFormat="1" ht="90" x14ac:dyDescent="0.25">
      <c r="A155" s="303">
        <f>Milejszeg!A44</f>
        <v>63</v>
      </c>
      <c r="B155" s="205"/>
      <c r="C155" s="205" t="str">
        <f>Milejszeg!C44</f>
        <v>Milejszeg - Pálfiszeg</v>
      </c>
      <c r="D155" s="205" t="str">
        <f>Milejszeg!D44</f>
        <v>gerincvezeték csere (NA100 840 fm)</v>
      </c>
      <c r="E155" s="205" t="str">
        <f>Milejszeg!E44</f>
        <v xml:space="preserve">A vezeték állapota anyaga, kora, minősége miatt nem megfelelő, elavult. </v>
      </c>
      <c r="F155" s="205" t="str">
        <f>Milejszeg!F44</f>
        <v xml:space="preserve">A bekötővezeték anyaga vízbiztonsági kockázatot rejt magában, illetve nagyobb a valószínűsége a meghibásodásnak. </v>
      </c>
      <c r="G155" s="205" t="str">
        <f>Milejszeg!G44</f>
        <v>A vízvezeték kiváltás, a vízigények figyelembevételével megfelelő átmérőjű és anyagú hálózatot kapunk.</v>
      </c>
      <c r="H155" s="205"/>
      <c r="I155" s="182" t="str">
        <f>Milejszeg!I44</f>
        <v>Milejszeg</v>
      </c>
      <c r="J155" s="142">
        <f t="shared" si="10"/>
        <v>748</v>
      </c>
      <c r="K155" s="183"/>
      <c r="L155" s="210">
        <f>Milejszeg!L44</f>
        <v>44287</v>
      </c>
      <c r="M155" s="210">
        <f>Milejszeg!M44</f>
        <v>45657</v>
      </c>
      <c r="N155" s="183" t="str">
        <f>Milejszeg!N44</f>
        <v>közép</v>
      </c>
      <c r="O155" s="1"/>
      <c r="P155" s="2">
        <f>Milejszeg!P44</f>
        <v>187</v>
      </c>
      <c r="Q155" s="2">
        <f>Milejszeg!Q44</f>
        <v>187</v>
      </c>
      <c r="R155" s="2">
        <f>Milejszeg!R44</f>
        <v>187</v>
      </c>
      <c r="S155" s="2">
        <f>Milejszeg!S44</f>
        <v>187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6" customFormat="1" ht="90" x14ac:dyDescent="0.25">
      <c r="A156" s="304"/>
      <c r="B156" s="205"/>
      <c r="C156" s="205" t="str">
        <f>Milejszeg!C45</f>
        <v>Milejszeg - Pálfiszeg</v>
      </c>
      <c r="D156" s="205" t="str">
        <f>Milejszeg!D45</f>
        <v>gerincvezeték csere (NA100 840 fm)</v>
      </c>
      <c r="E156" s="205" t="str">
        <f>Milejszeg!E45</f>
        <v xml:space="preserve">A vezeték állapota anyaga, kora, minősége miatt nem megfelelő, elavult. </v>
      </c>
      <c r="F156" s="205" t="str">
        <f>Milejszeg!F45</f>
        <v xml:space="preserve">A bekötővezeték anyaga vízbiztonsági kockázatot rejt magában, illetve nagyobb a valószínűsége a meghibásodásnak. </v>
      </c>
      <c r="G156" s="205" t="str">
        <f>Milejszeg!G45</f>
        <v>A vízvezeték kiváltás, a vízigények figyelembevételével megfelelő átmérőjű és anyagú hálózatot kapunk.</v>
      </c>
      <c r="H156" s="205"/>
      <c r="I156" s="182" t="str">
        <f>Milejszeg!I45</f>
        <v>Milejszeg</v>
      </c>
      <c r="J156" s="142">
        <f t="shared" si="10"/>
        <v>1945</v>
      </c>
      <c r="K156" s="183"/>
      <c r="L156" s="210">
        <f>Milejszeg!L45</f>
        <v>45748</v>
      </c>
      <c r="M156" s="210">
        <f>Milejszeg!M45</f>
        <v>49309</v>
      </c>
      <c r="N156" s="183" t="str">
        <f>Milejszeg!N45</f>
        <v>hosszú</v>
      </c>
      <c r="O156" s="1"/>
      <c r="P156" s="2"/>
      <c r="Q156" s="2"/>
      <c r="R156" s="2"/>
      <c r="S156" s="2"/>
      <c r="T156" s="3">
        <f>Milejszeg!T45</f>
        <v>230</v>
      </c>
      <c r="U156" s="3">
        <f>Milejszeg!U45</f>
        <v>230</v>
      </c>
      <c r="V156" s="3">
        <f>Milejszeg!V45</f>
        <v>230</v>
      </c>
      <c r="W156" s="3">
        <f>Milejszeg!W45</f>
        <v>230</v>
      </c>
      <c r="X156" s="3">
        <f>Milejszeg!X45</f>
        <v>230</v>
      </c>
      <c r="Y156" s="3">
        <f>Milejszeg!Y45</f>
        <v>230</v>
      </c>
      <c r="Z156" s="3">
        <f>Milejszeg!Z45</f>
        <v>175</v>
      </c>
      <c r="AA156" s="3">
        <f>Milejszeg!AA45</f>
        <v>130</v>
      </c>
      <c r="AB156" s="3">
        <f>Milejszeg!AB45</f>
        <v>130</v>
      </c>
      <c r="AC156" s="4">
        <f>Milejszeg!AC45</f>
        <v>130</v>
      </c>
    </row>
    <row r="157" spans="1:29" s="86" customFormat="1" ht="90" x14ac:dyDescent="0.25">
      <c r="A157" s="205">
        <f>Nagypáli!A45</f>
        <v>64</v>
      </c>
      <c r="B157" s="205"/>
      <c r="C157" s="205" t="str">
        <f>Nagypáli!C45</f>
        <v>Nagypáli</v>
      </c>
      <c r="D157" s="205" t="str">
        <f>Nagypáli!D45</f>
        <v>tűzcsap építés, csere</v>
      </c>
      <c r="E157" s="205" t="str">
        <f>Nagypáli!E45</f>
        <v>A vezeték állapota anyaga, kora, minősége miatt nem megfelelő, elavult.</v>
      </c>
      <c r="F157" s="205" t="str">
        <f>Nagypáli!F45</f>
        <v>A bekötővezeték anyaga vízbiztonsági kockázatot rejt magában, illetve nagyobb a valószínűsége a meghibásodásnak.</v>
      </c>
      <c r="G157" s="205" t="str">
        <f>Nagypáli!G45</f>
        <v>A vízvezeték kiváltás, a vízigények figyelembevételével megfelelő átmérőjű és anyagú hálózatot kapunk.</v>
      </c>
      <c r="H157" s="205"/>
      <c r="I157" s="182" t="str">
        <f>Nagypáli!I45</f>
        <v>Nagypáli</v>
      </c>
      <c r="J157" s="142">
        <f t="shared" si="10"/>
        <v>2000</v>
      </c>
      <c r="K157" s="183"/>
      <c r="L157" s="210">
        <f>Nagypáli!L45</f>
        <v>44317</v>
      </c>
      <c r="M157" s="210">
        <f>Nagypáli!M45</f>
        <v>45657</v>
      </c>
      <c r="N157" s="183" t="str">
        <f>Nagypáli!N45</f>
        <v>közép</v>
      </c>
      <c r="O157" s="1"/>
      <c r="P157" s="2">
        <f>Nagypáli!P45</f>
        <v>500</v>
      </c>
      <c r="Q157" s="2">
        <f>Nagypáli!Q45</f>
        <v>500</v>
      </c>
      <c r="R157" s="2">
        <f>Nagypáli!R45</f>
        <v>500</v>
      </c>
      <c r="S157" s="2">
        <f>Nagypáli!S45</f>
        <v>500</v>
      </c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86" customFormat="1" ht="90" x14ac:dyDescent="0.25">
      <c r="A158" s="205">
        <f>Nagypáli!A46</f>
        <v>65</v>
      </c>
      <c r="B158" s="205"/>
      <c r="C158" s="205" t="str">
        <f>Nagypáli!C46</f>
        <v>Nagypáli</v>
      </c>
      <c r="D158" s="205" t="str">
        <f>Nagypáli!D46</f>
        <v>bekötéscsere</v>
      </c>
      <c r="E158" s="205" t="str">
        <f>Nagypáli!E46</f>
        <v>A vezeték állapota anyaga, kora, minősége miatt nem megfelelő, elavult.</v>
      </c>
      <c r="F158" s="205" t="str">
        <f>Nagypáli!F46</f>
        <v>A vezeték elavult műszaki állapota miatt gyakoriak a csőtörések.</v>
      </c>
      <c r="G158" s="205" t="str">
        <f>Nagypáli!G46</f>
        <v>A vízvezeték kiváltás, a vízigények figyelembevételével megfelelő átmérőjű és anyagú hálózatot kapunk.</v>
      </c>
      <c r="H158" s="205"/>
      <c r="I158" s="182" t="str">
        <f>Nagypáli!I46</f>
        <v>Nagypáli</v>
      </c>
      <c r="J158" s="142">
        <f t="shared" si="10"/>
        <v>2348</v>
      </c>
      <c r="K158" s="183"/>
      <c r="L158" s="210">
        <f>Nagypáli!L46</f>
        <v>44317</v>
      </c>
      <c r="M158" s="210">
        <f>Nagypáli!M46</f>
        <v>45657</v>
      </c>
      <c r="N158" s="183" t="str">
        <f>Nagypáli!N46</f>
        <v>közép</v>
      </c>
      <c r="O158" s="1"/>
      <c r="P158" s="2">
        <f>Nagypáli!P46</f>
        <v>587</v>
      </c>
      <c r="Q158" s="2">
        <f>Nagypáli!Q46</f>
        <v>587</v>
      </c>
      <c r="R158" s="2">
        <f>Nagypáli!R46</f>
        <v>587</v>
      </c>
      <c r="S158" s="2">
        <f>Nagypáli!S46</f>
        <v>587</v>
      </c>
      <c r="T158" s="3"/>
      <c r="U158" s="3"/>
      <c r="V158" s="3"/>
      <c r="W158" s="3"/>
      <c r="X158" s="3"/>
      <c r="Y158" s="3"/>
      <c r="Z158" s="3"/>
      <c r="AA158" s="3"/>
      <c r="AB158" s="3"/>
      <c r="AC158" s="4"/>
    </row>
    <row r="159" spans="1:29" s="140" customFormat="1" ht="90" x14ac:dyDescent="0.25">
      <c r="A159" s="205">
        <f>Sárhida!A45</f>
        <v>66</v>
      </c>
      <c r="B159" s="205"/>
      <c r="C159" s="205" t="str">
        <f>Sárhida!C45</f>
        <v>Sárhida</v>
      </c>
      <c r="D159" s="205" t="str">
        <f>Sárhida!D45</f>
        <v>bekötéscsere</v>
      </c>
      <c r="E159" s="205" t="str">
        <f>Sárhida!E45</f>
        <v xml:space="preserve">A vezeték állapota anyaga, kora, minősége miatt nem megfelelő, elavult. </v>
      </c>
      <c r="F159" s="205" t="str">
        <f>Sárhida!F45</f>
        <v>A bekötővezeték anyaga vízbiztonsági kockázatot rejt magában, illetve nagyobb a valószínűsége a meghibásodásnak.</v>
      </c>
      <c r="G159" s="205" t="str">
        <f>Sárhida!G45</f>
        <v>A vízvezeték kiváltás a vízigények figyelembevételével megfelelő átmérőjű és anyagú hálózatot kapunk.</v>
      </c>
      <c r="H159" s="205"/>
      <c r="I159" s="182" t="str">
        <f>Sárhida!I45</f>
        <v>Sárhida</v>
      </c>
      <c r="J159" s="142">
        <f t="shared" si="10"/>
        <v>2352</v>
      </c>
      <c r="K159" s="183"/>
      <c r="L159" s="210">
        <f>Sárhida!L45</f>
        <v>44287</v>
      </c>
      <c r="M159" s="210">
        <f>Sárhida!M45</f>
        <v>45657</v>
      </c>
      <c r="N159" s="183" t="str">
        <f>Sárhida!N45</f>
        <v>közép</v>
      </c>
      <c r="O159" s="44"/>
      <c r="P159" s="34">
        <f>Sárhida!P45</f>
        <v>569</v>
      </c>
      <c r="Q159" s="34">
        <f>Sárhida!Q45</f>
        <v>586</v>
      </c>
      <c r="R159" s="34">
        <f>Sárhida!R45</f>
        <v>571</v>
      </c>
      <c r="S159" s="34">
        <f>Sárhida!S45</f>
        <v>626</v>
      </c>
      <c r="T159" s="45"/>
      <c r="U159" s="45"/>
      <c r="V159" s="45"/>
      <c r="W159" s="45"/>
      <c r="X159" s="45"/>
      <c r="Y159" s="45"/>
      <c r="Z159" s="45"/>
      <c r="AA159" s="45"/>
      <c r="AB159" s="45"/>
      <c r="AC159" s="46"/>
    </row>
    <row r="160" spans="1:29" s="86" customFormat="1" ht="90" x14ac:dyDescent="0.25">
      <c r="A160" s="205">
        <f>Sárhida!A46</f>
        <v>67</v>
      </c>
      <c r="B160" s="205"/>
      <c r="C160" s="205" t="str">
        <f>Sárhida!C46</f>
        <v>Sárhida</v>
      </c>
      <c r="D160" s="205" t="str">
        <f>Sárhida!D46</f>
        <v>vezeték kiváltás, rekonstrukció, felújítás</v>
      </c>
      <c r="E160" s="205" t="str">
        <f>Sárhida!E46</f>
        <v xml:space="preserve">A vezeték állapota anyaga, kora, minősége miatt nem megfelelő, elavult. </v>
      </c>
      <c r="F160" s="205" t="str">
        <f>Sárhida!F46</f>
        <v>A vezeték anyaga vízbiztonsági kockázatot rejt magában, illetve nagyobb a valószínűsége a meghibásodásnak.</v>
      </c>
      <c r="G160" s="205" t="str">
        <f>Sárhida!G46</f>
        <v>A vízvezeték kiváltás a vízigények figyelembevételével megfelelő átmérőjű és anyagú hálózatot kapunk.</v>
      </c>
      <c r="H160" s="205"/>
      <c r="I160" s="182" t="str">
        <f>Sárhida!I46</f>
        <v>Sárhida</v>
      </c>
      <c r="J160" s="142">
        <f t="shared" si="10"/>
        <v>14744</v>
      </c>
      <c r="K160" s="183"/>
      <c r="L160" s="210">
        <f>Sárhida!L46</f>
        <v>44287</v>
      </c>
      <c r="M160" s="210">
        <f>Sárhida!M46</f>
        <v>45657</v>
      </c>
      <c r="N160" s="183" t="str">
        <f>Sárhida!N46</f>
        <v>közép</v>
      </c>
      <c r="O160" s="1"/>
      <c r="P160" s="2">
        <f>Sárhida!P46</f>
        <v>3686</v>
      </c>
      <c r="Q160" s="2">
        <f>Sárhida!Q46</f>
        <v>3686</v>
      </c>
      <c r="R160" s="2">
        <f>Sárhida!R46</f>
        <v>3686</v>
      </c>
      <c r="S160" s="2">
        <f>Sárhida!S46</f>
        <v>3686</v>
      </c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140" customFormat="1" ht="90" x14ac:dyDescent="0.25">
      <c r="A161" s="205">
        <f>Teskánd!A45</f>
        <v>68</v>
      </c>
      <c r="B161" s="205"/>
      <c r="C161" s="205" t="str">
        <f>Teskánd!C45</f>
        <v>Teskánd</v>
      </c>
      <c r="D161" s="205" t="str">
        <f>Teskánd!D45</f>
        <v>bekötéscsere</v>
      </c>
      <c r="E161" s="205" t="str">
        <f>Teskánd!E45</f>
        <v xml:space="preserve">A vezeték állapota anyaga, kora, minősége miatt nem megfelelő, elavult. </v>
      </c>
      <c r="F161" s="205" t="str">
        <f>Teskánd!F45</f>
        <v>A bekötővezeték anyaga vízbiztonsági kockázatot rejt magában, illetve nagyobb a valószínűsége a meghibásodásnak.</v>
      </c>
      <c r="G161" s="205" t="str">
        <f>Teskánd!G45</f>
        <v>A vízvezeték kiváltás a vízigények figyelembevételével megfelelő átmérőjű és anyagú hálózatot kapunk.</v>
      </c>
      <c r="H161" s="205"/>
      <c r="I161" s="182" t="str">
        <f>Teskánd!I45</f>
        <v>Teskánd</v>
      </c>
      <c r="J161" s="142">
        <f t="shared" si="10"/>
        <v>5337</v>
      </c>
      <c r="K161" s="183"/>
      <c r="L161" s="210">
        <f>Teskánd!L45</f>
        <v>44287</v>
      </c>
      <c r="M161" s="210">
        <f>Teskánd!M45</f>
        <v>45657</v>
      </c>
      <c r="N161" s="183" t="str">
        <f>Teskánd!N45</f>
        <v>közép</v>
      </c>
      <c r="O161" s="44"/>
      <c r="P161" s="34">
        <f>Teskánd!P45</f>
        <v>1299</v>
      </c>
      <c r="Q161" s="34">
        <f>Teskánd!Q45</f>
        <v>1330</v>
      </c>
      <c r="R161" s="34">
        <f>Teskánd!R45</f>
        <v>1303</v>
      </c>
      <c r="S161" s="34">
        <f>Teskánd!S45</f>
        <v>1405</v>
      </c>
      <c r="T161" s="45"/>
      <c r="U161" s="45"/>
      <c r="V161" s="45"/>
      <c r="W161" s="45"/>
      <c r="X161" s="45"/>
      <c r="Y161" s="45"/>
      <c r="Z161" s="45"/>
      <c r="AA161" s="45"/>
      <c r="AB161" s="45"/>
      <c r="AC161" s="46"/>
    </row>
    <row r="162" spans="1:29" s="140" customFormat="1" ht="90" x14ac:dyDescent="0.25">
      <c r="A162" s="205">
        <f>Teskánd!A46</f>
        <v>69</v>
      </c>
      <c r="B162" s="205"/>
      <c r="C162" s="205" t="str">
        <f>Teskánd!C46</f>
        <v>Teskánd</v>
      </c>
      <c r="D162" s="205" t="str">
        <f>Teskánd!D46</f>
        <v>tűzcsap építés, csere</v>
      </c>
      <c r="E162" s="205" t="str">
        <f>Teskánd!E46</f>
        <v xml:space="preserve">A szerelvény állapota anyaga, kora, minősége miatt nem megfelelő, elavult. </v>
      </c>
      <c r="F162" s="205" t="str">
        <f>Teskánd!F46</f>
        <v>A szerelvény elavult műszaki állapota miatt gyakoriak a csőtörések.</v>
      </c>
      <c r="G162" s="205" t="str">
        <f>Teskánd!G46</f>
        <v>A szerelvény kiváltás a vízigények figyelembevételével megfelelő átmérőjű és anyagú hálózatot kapunk.</v>
      </c>
      <c r="H162" s="205"/>
      <c r="I162" s="182" t="str">
        <f>Teskánd!I46</f>
        <v>Teskánd</v>
      </c>
      <c r="J162" s="142">
        <f t="shared" si="10"/>
        <v>2400</v>
      </c>
      <c r="K162" s="183"/>
      <c r="L162" s="210">
        <f>Teskánd!L46</f>
        <v>44287</v>
      </c>
      <c r="M162" s="210">
        <f>Teskánd!M46</f>
        <v>45657</v>
      </c>
      <c r="N162" s="183" t="str">
        <f>Teskánd!N46</f>
        <v>közép</v>
      </c>
      <c r="O162" s="44"/>
      <c r="P162" s="34">
        <f>Teskánd!P46</f>
        <v>600</v>
      </c>
      <c r="Q162" s="34">
        <f>Teskánd!Q46</f>
        <v>600</v>
      </c>
      <c r="R162" s="34">
        <f>Teskánd!R46</f>
        <v>600</v>
      </c>
      <c r="S162" s="34">
        <f>Teskánd!S46</f>
        <v>600</v>
      </c>
      <c r="T162" s="45"/>
      <c r="U162" s="45"/>
      <c r="V162" s="45"/>
      <c r="W162" s="45"/>
      <c r="X162" s="45"/>
      <c r="Y162" s="45"/>
      <c r="Z162" s="45"/>
      <c r="AA162" s="45"/>
      <c r="AB162" s="45"/>
      <c r="AC162" s="46"/>
    </row>
    <row r="163" spans="1:29" s="86" customFormat="1" ht="90" x14ac:dyDescent="0.25">
      <c r="A163" s="205">
        <f>Zalaboldogfa!A45</f>
        <v>70</v>
      </c>
      <c r="B163" s="205"/>
      <c r="C163" s="205" t="str">
        <f>Zalaboldogfa!C45</f>
        <v>Zalaboldogfa</v>
      </c>
      <c r="D163" s="205" t="str">
        <f>Zalaboldogfa!D45</f>
        <v>tűzcsap építés, csere</v>
      </c>
      <c r="E163" s="205" t="str">
        <f>Zalaboldogfa!E45</f>
        <v xml:space="preserve">A szerelvény állapota anyaga, kora, minősége miatt nem megfelelő, elavult. </v>
      </c>
      <c r="F163" s="205" t="str">
        <f>Zalaboldogfa!F45</f>
        <v>A vezeték elavult műszaki állapota miatt gyakoriak a csőtörések</v>
      </c>
      <c r="G163" s="205" t="str">
        <f>Zalaboldogfa!G45</f>
        <v>A szerelvény kiváltás, a vízigények figyelembevételével megfelelő átmérőjű és anyagú hálózatot kapunk.</v>
      </c>
      <c r="H163" s="205"/>
      <c r="I163" s="182" t="str">
        <f>Zalaboldogfa!I45</f>
        <v>Zalaboldogfa</v>
      </c>
      <c r="J163" s="142">
        <f t="shared" si="10"/>
        <v>500</v>
      </c>
      <c r="K163" s="183"/>
      <c r="L163" s="210">
        <f>Zalaboldogfa!L45</f>
        <v>44287</v>
      </c>
      <c r="M163" s="210">
        <f>Zalaboldogfa!M45</f>
        <v>44561</v>
      </c>
      <c r="N163" s="183" t="str">
        <f>Zalaboldogfa!N45</f>
        <v>közép</v>
      </c>
      <c r="O163" s="1"/>
      <c r="P163" s="2">
        <f>Zalaboldogfa!P45</f>
        <v>500</v>
      </c>
      <c r="Q163" s="2"/>
      <c r="R163" s="2"/>
      <c r="S163" s="2"/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86" customFormat="1" ht="90" x14ac:dyDescent="0.25">
      <c r="A164" s="205">
        <f>Zalaegerszeg!A113</f>
        <v>74</v>
      </c>
      <c r="B164" s="205"/>
      <c r="C164" s="205" t="str">
        <f>Zalaegerszeg!C113</f>
        <v>Zalaegerszeg</v>
      </c>
      <c r="D164" s="205" t="str">
        <f>Zalaegerszeg!D113</f>
        <v>Páterdombi nyomásövezet kialakítása</v>
      </c>
      <c r="E164" s="205" t="str">
        <f>Zalaegerszeg!E113</f>
        <v xml:space="preserve">A vezeték állapota anyaga, kora, minősége miatt nem megfelelő, elavult. </v>
      </c>
      <c r="F164" s="205" t="str">
        <f>Zalaegerszeg!F113</f>
        <v>A vezeték elavult műszaki állapota miatt gyakoriak a csőtörések.</v>
      </c>
      <c r="G164" s="205" t="str">
        <f>Zalaegerszeg!G113</f>
        <v>A vízvezeték kiváltás a vízigények figyelembevételével megfelelő átmérőjű és anyagú hálózatot kapunk.</v>
      </c>
      <c r="H164" s="205"/>
      <c r="I164" s="182" t="str">
        <f>Zalaegerszeg!I113</f>
        <v>Zalaegerszeg</v>
      </c>
      <c r="J164" s="142">
        <f t="shared" ref="J164" si="12">SUM(O164:AC164)</f>
        <v>150000</v>
      </c>
      <c r="K164" s="183"/>
      <c r="L164" s="84">
        <f>Zalaegerszeg!L113</f>
        <v>44197</v>
      </c>
      <c r="M164" s="84">
        <f>Zalaegerszeg!M113</f>
        <v>44561</v>
      </c>
      <c r="N164" s="183" t="str">
        <f>Zalaegerszeg!N113</f>
        <v>közép</v>
      </c>
      <c r="O164" s="1"/>
      <c r="P164" s="2">
        <f>Zalaegerszeg!P113</f>
        <v>150000</v>
      </c>
      <c r="Q164" s="2"/>
      <c r="R164" s="2"/>
      <c r="S164" s="2"/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86" customFormat="1" ht="75" x14ac:dyDescent="0.25">
      <c r="A165" s="205">
        <f>Zalaegerszeg!A114</f>
        <v>75</v>
      </c>
      <c r="B165" s="205"/>
      <c r="C165" s="205" t="str">
        <f>Zalaegerszeg!C114</f>
        <v>Zalaegerszeg Csertán - Landorhegyi - Űrhajós - Déryné utcák között</v>
      </c>
      <c r="D165" s="205" t="str">
        <f>Zalaegerszeg!D114</f>
        <v>ivóvízvezeték rekonstrukció (d110 1077 fm)</v>
      </c>
      <c r="E165" s="205" t="str">
        <f>Zalaegerszeg!E114</f>
        <v xml:space="preserve">A vezeték állapota anyaga, kora, minősége miatt nem megfelelő, elavult. </v>
      </c>
      <c r="F165" s="205" t="str">
        <f>Zalaegerszeg!F114</f>
        <v>A vízvezeték kiváltás, a vízigények figyelembevételével megfelelő átmérőjű és anyagú hálózatot kapunk.</v>
      </c>
      <c r="G165" s="205" t="str">
        <f>Zalaegerszeg!G114</f>
        <v>új kialakítású</v>
      </c>
      <c r="H165" s="205"/>
      <c r="I165" s="182" t="str">
        <f>Zalaegerszeg!I114</f>
        <v>Zalaegerszeg</v>
      </c>
      <c r="J165" s="142">
        <f t="shared" si="10"/>
        <v>21000</v>
      </c>
      <c r="K165" s="183"/>
      <c r="L165" s="84">
        <f>Zalaegerszeg!L114</f>
        <v>44287</v>
      </c>
      <c r="M165" s="84">
        <f>Zalaegerszeg!M114</f>
        <v>44561</v>
      </c>
      <c r="N165" s="183" t="str">
        <f>Zalaegerszeg!N114</f>
        <v>közép</v>
      </c>
      <c r="O165" s="47"/>
      <c r="P165" s="2">
        <f>Zalaegerszeg!P114</f>
        <v>21000</v>
      </c>
      <c r="Q165" s="2"/>
      <c r="R165" s="2"/>
      <c r="S165" s="2"/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86" customFormat="1" ht="75" x14ac:dyDescent="0.25">
      <c r="A166" s="205">
        <f>Zalaegerszeg!A115</f>
        <v>76</v>
      </c>
      <c r="B166" s="205"/>
      <c r="C166" s="205" t="str">
        <f>Zalaegerszeg!C115</f>
        <v>Zalaegerszeg Muskátli utca</v>
      </c>
      <c r="D166" s="205" t="str">
        <f>Zalaegerszeg!D115</f>
        <v>ivóvízvezeték rekonstrukció (d110 72 fm)</v>
      </c>
      <c r="E166" s="205" t="str">
        <f>Zalaegerszeg!E115</f>
        <v xml:space="preserve">A vezeték állapota anyaga, kora, minősége miatt nem megfelelő, elavult. </v>
      </c>
      <c r="F166" s="205" t="str">
        <f>Zalaegerszeg!F115</f>
        <v>A vízvezeték kiváltás, a vízigények figyelembevételével megfelelő átmérőjű és anyagú hálózatot kapunk.</v>
      </c>
      <c r="G166" s="205" t="str">
        <f>Zalaegerszeg!G115</f>
        <v>új kialakítású</v>
      </c>
      <c r="H166" s="205"/>
      <c r="I166" s="182" t="str">
        <f>Zalaegerszeg!I115</f>
        <v>Zalaegerszeg</v>
      </c>
      <c r="J166" s="142">
        <f t="shared" ref="J166" si="13">SUM(O166:AC166)</f>
        <v>3600</v>
      </c>
      <c r="K166" s="183"/>
      <c r="L166" s="84">
        <f>Zalaegerszeg!L115</f>
        <v>44287</v>
      </c>
      <c r="M166" s="84">
        <f>Zalaegerszeg!M115</f>
        <v>44561</v>
      </c>
      <c r="N166" s="183" t="str">
        <f>Zalaegerszeg!N115</f>
        <v>közép</v>
      </c>
      <c r="O166" s="47"/>
      <c r="P166" s="2">
        <f>Zalaegerszeg!P115</f>
        <v>3600</v>
      </c>
      <c r="Q166" s="2"/>
      <c r="R166" s="2"/>
      <c r="S166" s="2"/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86" customFormat="1" ht="75" x14ac:dyDescent="0.25">
      <c r="A167" s="205">
        <f>Zalaegerszeg!A116</f>
        <v>77</v>
      </c>
      <c r="B167" s="205"/>
      <c r="C167" s="205" t="str">
        <f>Zalaegerszeg!C116</f>
        <v>Zalaegerszeg Kertész utca</v>
      </c>
      <c r="D167" s="205" t="str">
        <f>Zalaegerszeg!D116</f>
        <v>ivóvízvezeték rekonstrukció (d110 180 fm)</v>
      </c>
      <c r="E167" s="205" t="str">
        <f>Zalaegerszeg!E116</f>
        <v xml:space="preserve">A vezeték állapota anyaga, kora, minősége miatt nem megfelelő, elavult. </v>
      </c>
      <c r="F167" s="205" t="str">
        <f>Zalaegerszeg!F116</f>
        <v>A vízvezeték kiváltás, a vízigények figyelembevételével megfelelő átmérőjű és anyagú hálózatot kapunk.</v>
      </c>
      <c r="G167" s="205" t="str">
        <f>Zalaegerszeg!G116</f>
        <v>új kialakítású</v>
      </c>
      <c r="H167" s="205"/>
      <c r="I167" s="182" t="str">
        <f>Zalaegerszeg!I116</f>
        <v>Zalaegerszeg</v>
      </c>
      <c r="J167" s="142">
        <f t="shared" ref="J167" si="14">SUM(O167:AC167)</f>
        <v>9000</v>
      </c>
      <c r="K167" s="183"/>
      <c r="L167" s="84">
        <f>Zalaegerszeg!L116</f>
        <v>44287</v>
      </c>
      <c r="M167" s="84">
        <f>Zalaegerszeg!M116</f>
        <v>44561</v>
      </c>
      <c r="N167" s="183" t="str">
        <f>Zalaegerszeg!N116</f>
        <v>közép</v>
      </c>
      <c r="O167" s="47"/>
      <c r="P167" s="2">
        <f>Zalaegerszeg!P116</f>
        <v>9000</v>
      </c>
      <c r="Q167" s="2"/>
      <c r="R167" s="2"/>
      <c r="S167" s="2"/>
      <c r="T167" s="3"/>
      <c r="U167" s="3"/>
      <c r="V167" s="3"/>
      <c r="W167" s="3"/>
      <c r="X167" s="3"/>
      <c r="Y167" s="3"/>
      <c r="Z167" s="3"/>
      <c r="AA167" s="3"/>
      <c r="AB167" s="3"/>
      <c r="AC167" s="4"/>
    </row>
    <row r="168" spans="1:29" s="140" customFormat="1" ht="90" x14ac:dyDescent="0.25">
      <c r="A168" s="205">
        <f>Zalaegerszeg!A117</f>
        <v>78</v>
      </c>
      <c r="B168" s="205"/>
      <c r="C168" s="205" t="str">
        <f>Zalaegerszeg!C117</f>
        <v>Zalaegerszeg</v>
      </c>
      <c r="D168" s="205" t="str">
        <f>Zalaegerszeg!D117</f>
        <v>bekötéscsere</v>
      </c>
      <c r="E168" s="205" t="str">
        <f>Zalaegerszeg!E117</f>
        <v xml:space="preserve">A vezeték állapota anyaga, kora, minősége miatt nem megfelelő, elavult. </v>
      </c>
      <c r="F168" s="205" t="str">
        <f>Zalaegerszeg!F117</f>
        <v>A bekötővezeték anyaga vízbiztonsági kockázatot rejt magában, illetve nagyobb a valószínűsége a meghibásodásnak.</v>
      </c>
      <c r="G168" s="205" t="str">
        <f>Zalaegerszeg!G117</f>
        <v>A vízvezeték kiváltás a vízigények figyelembevételével megfelelő átmérőjű és anyagú hálózatot kapunk.</v>
      </c>
      <c r="H168" s="205"/>
      <c r="I168" s="182" t="str">
        <f>Zalaegerszeg!I117</f>
        <v>Zalaegerszeg</v>
      </c>
      <c r="J168" s="142">
        <f t="shared" si="10"/>
        <v>32000</v>
      </c>
      <c r="K168" s="183"/>
      <c r="L168" s="210">
        <f>Zalaegerszeg!L117</f>
        <v>44197</v>
      </c>
      <c r="M168" s="210">
        <f>Zalaegerszeg!M117</f>
        <v>45657</v>
      </c>
      <c r="N168" s="183" t="str">
        <f>Zalaegerszeg!N117</f>
        <v>közép</v>
      </c>
      <c r="O168" s="44"/>
      <c r="P168" s="34">
        <f>Zalaegerszeg!P117</f>
        <v>8000</v>
      </c>
      <c r="Q168" s="34">
        <f>Zalaegerszeg!Q117</f>
        <v>8000</v>
      </c>
      <c r="R168" s="34">
        <f>Zalaegerszeg!R117</f>
        <v>8000</v>
      </c>
      <c r="S168" s="34">
        <f>Zalaegerszeg!S117</f>
        <v>8000</v>
      </c>
      <c r="T168" s="45"/>
      <c r="U168" s="45"/>
      <c r="V168" s="45"/>
      <c r="W168" s="45"/>
      <c r="X168" s="45"/>
      <c r="Y168" s="45"/>
      <c r="Z168" s="45"/>
      <c r="AA168" s="45"/>
      <c r="AB168" s="45"/>
      <c r="AC168" s="46"/>
    </row>
    <row r="169" spans="1:29" s="140" customFormat="1" ht="90" x14ac:dyDescent="0.25">
      <c r="A169" s="205">
        <f>Zalaegerszeg!A118</f>
        <v>79</v>
      </c>
      <c r="B169" s="205"/>
      <c r="C169" s="205" t="str">
        <f>Zalaegerszeg!C118</f>
        <v>Zalaegerszeg</v>
      </c>
      <c r="D169" s="205" t="str">
        <f>Zalaegerszeg!D118</f>
        <v>tűzcsap építés, csere</v>
      </c>
      <c r="E169" s="205" t="str">
        <f>Zalaegerszeg!E118</f>
        <v xml:space="preserve">A szerelvény állapota anyaga, kora, minősége miatt nem megfelelő, elavult. </v>
      </c>
      <c r="F169" s="205" t="str">
        <f>Zalaegerszeg!F118</f>
        <v>A szerelvény elavult műszaki állapota miatt gyakoriak a csőtörések.</v>
      </c>
      <c r="G169" s="205" t="str">
        <f>Zalaegerszeg!G118</f>
        <v>A szerelvény kiváltás a vízigények figyelembevételével megfelelő átmérőjű és anyagú hálózatot kapunk.</v>
      </c>
      <c r="H169" s="205"/>
      <c r="I169" s="182" t="str">
        <f>Zalaegerszeg!I118</f>
        <v>Zalaegerszeg</v>
      </c>
      <c r="J169" s="142">
        <f t="shared" si="10"/>
        <v>22700</v>
      </c>
      <c r="K169" s="183"/>
      <c r="L169" s="210">
        <f>Zalaegerszeg!L118</f>
        <v>44197</v>
      </c>
      <c r="M169" s="210">
        <f>Zalaegerszeg!M118</f>
        <v>45657</v>
      </c>
      <c r="N169" s="183" t="str">
        <f>Zalaegerszeg!N118</f>
        <v>közép</v>
      </c>
      <c r="O169" s="44"/>
      <c r="P169" s="34">
        <f>Zalaegerszeg!P118</f>
        <v>5675</v>
      </c>
      <c r="Q169" s="34">
        <f>Zalaegerszeg!Q118</f>
        <v>5675</v>
      </c>
      <c r="R169" s="34">
        <f>Zalaegerszeg!R118</f>
        <v>5675</v>
      </c>
      <c r="S169" s="34">
        <f>Zalaegerszeg!S118</f>
        <v>5675</v>
      </c>
      <c r="T169" s="45"/>
      <c r="U169" s="45"/>
      <c r="V169" s="45"/>
      <c r="W169" s="45"/>
      <c r="X169" s="45"/>
      <c r="Y169" s="45"/>
      <c r="Z169" s="45"/>
      <c r="AA169" s="45"/>
      <c r="AB169" s="45"/>
      <c r="AC169" s="46"/>
    </row>
    <row r="170" spans="1:29" s="140" customFormat="1" ht="90" x14ac:dyDescent="0.25">
      <c r="A170" s="205">
        <f>Zalaegerszeg!A119</f>
        <v>80</v>
      </c>
      <c r="B170" s="205"/>
      <c r="C170" s="205" t="str">
        <f>Zalaegerszeg!C119</f>
        <v>Zalaegerszeg</v>
      </c>
      <c r="D170" s="205" t="str">
        <f>Zalaegerszeg!D119</f>
        <v>vezeték kiváltás, rekonstrukció, felújítás</v>
      </c>
      <c r="E170" s="205" t="str">
        <f>Zalaegerszeg!E119</f>
        <v xml:space="preserve">A vezeték állapota anyaga, kora, minősége miatt nem megfelelő, elavult. </v>
      </c>
      <c r="F170" s="205" t="str">
        <f>Zalaegerszeg!F119</f>
        <v>A vezeték elavult műszaki állapota miatt gyakoriak a csőtörések.</v>
      </c>
      <c r="G170" s="205" t="str">
        <f>Zalaegerszeg!G119</f>
        <v>A vízvezeték kiváltás a vízigények figyelembevételével megfelelő átmérőjű és anyagú hálózatot kapunk.</v>
      </c>
      <c r="H170" s="205"/>
      <c r="I170" s="182" t="str">
        <f>Zalaegerszeg!I119</f>
        <v>Zalaegerszeg</v>
      </c>
      <c r="J170" s="142">
        <f t="shared" si="10"/>
        <v>1287468</v>
      </c>
      <c r="K170" s="183"/>
      <c r="L170" s="210">
        <f>Zalaegerszeg!L119</f>
        <v>44197</v>
      </c>
      <c r="M170" s="210">
        <f>Zalaegerszeg!M119</f>
        <v>45657</v>
      </c>
      <c r="N170" s="183" t="str">
        <f>Zalaegerszeg!N119</f>
        <v>közép</v>
      </c>
      <c r="O170" s="44"/>
      <c r="P170" s="34">
        <f>Zalaegerszeg!P119</f>
        <v>321867</v>
      </c>
      <c r="Q170" s="34">
        <f>Zalaegerszeg!Q119</f>
        <v>321867</v>
      </c>
      <c r="R170" s="34">
        <f>Zalaegerszeg!R119</f>
        <v>321867</v>
      </c>
      <c r="S170" s="34">
        <f>Zalaegerszeg!S119</f>
        <v>321867</v>
      </c>
      <c r="T170" s="45"/>
      <c r="U170" s="45"/>
      <c r="V170" s="45"/>
      <c r="W170" s="45"/>
      <c r="X170" s="45"/>
      <c r="Y170" s="45"/>
      <c r="Z170" s="45"/>
      <c r="AA170" s="45"/>
      <c r="AB170" s="45"/>
      <c r="AC170" s="46"/>
    </row>
    <row r="171" spans="1:29" s="86" customFormat="1" ht="105" x14ac:dyDescent="0.25">
      <c r="A171" s="205">
        <f>Zalaegerszeg!A120</f>
        <v>81</v>
      </c>
      <c r="B171" s="205"/>
      <c r="C171" s="205" t="str">
        <f>Zalaegerszeg!C120</f>
        <v>Zalaegerszeg</v>
      </c>
      <c r="D171" s="205" t="str">
        <f>Zalaegerszeg!D120</f>
        <v>mechanikai tisztítási csomópontok kiépítése</v>
      </c>
      <c r="E171" s="205" t="str">
        <f>Zalaegerszeg!E120</f>
        <v>A meglévő szerelvényekkel korlátozott korlátozottak a hálózattisztítási lehetőségek.</v>
      </c>
      <c r="F171" s="205" t="str">
        <f>Zalaegerszeg!F120</f>
        <v>Rendszeres hálózatisztítás végrehajtása a jövőben.</v>
      </c>
      <c r="G171" s="205" t="str">
        <f>Zalaegerszeg!G120</f>
        <v>A tisztítási csomópontok kialakításával lehetőség nyílik a rendszeres hálózattisztítások elvégzésére.</v>
      </c>
      <c r="H171" s="205"/>
      <c r="I171" s="182" t="str">
        <f>Zalaegerszeg!I120</f>
        <v>Zalaegerszeg</v>
      </c>
      <c r="J171" s="142">
        <f t="shared" si="10"/>
        <v>32000</v>
      </c>
      <c r="K171" s="183"/>
      <c r="L171" s="210">
        <f>Zalaegerszeg!L120</f>
        <v>44197</v>
      </c>
      <c r="M171" s="210">
        <f>Zalaegerszeg!M120</f>
        <v>45657</v>
      </c>
      <c r="N171" s="183" t="str">
        <f>Zalaegerszeg!N120</f>
        <v>közép</v>
      </c>
      <c r="O171" s="1"/>
      <c r="P171" s="2">
        <f>Zalaegerszeg!P120</f>
        <v>8000</v>
      </c>
      <c r="Q171" s="2">
        <f>Zalaegerszeg!Q120</f>
        <v>8000</v>
      </c>
      <c r="R171" s="2">
        <f>Zalaegerszeg!R120</f>
        <v>8000</v>
      </c>
      <c r="S171" s="2">
        <f>Zalaegerszeg!S120</f>
        <v>8000</v>
      </c>
      <c r="T171" s="3"/>
      <c r="U171" s="3"/>
      <c r="V171" s="3"/>
      <c r="W171" s="3"/>
      <c r="X171" s="3"/>
      <c r="Y171" s="3"/>
      <c r="Z171" s="3"/>
      <c r="AA171" s="3"/>
      <c r="AB171" s="3"/>
      <c r="AC171" s="4"/>
    </row>
    <row r="172" spans="1:29" s="86" customFormat="1" ht="90" x14ac:dyDescent="0.25">
      <c r="A172" s="205">
        <f>Zalaegerszeg!A121</f>
        <v>82</v>
      </c>
      <c r="B172" s="205"/>
      <c r="C172" s="205" t="str">
        <f>Zalaegerszeg!C121</f>
        <v>Zalaegerszeg</v>
      </c>
      <c r="D172" s="205" t="str">
        <f>Zalaegerszeg!D121</f>
        <v>ivóvízvezeték rekonstrukcióhoz köthető tervezési feladatok</v>
      </c>
      <c r="E172" s="205" t="str">
        <f>Zalaegerszeg!E121</f>
        <v xml:space="preserve">A vezeték állapota anyaga, kora, minősége miatt nem megfelelő, elavult. </v>
      </c>
      <c r="F172" s="205" t="str">
        <f>Zalaegerszeg!F121</f>
        <v>A vezeték elavult műszaki állapota miatt gyakoriak a csőtörések.</v>
      </c>
      <c r="G172" s="205" t="str">
        <f>Zalaegerszeg!G121</f>
        <v>A vízvezeték kiváltás a vízigények figyelembevételével megfelelő átmérőjű és anyagú hálózatot kapunk.</v>
      </c>
      <c r="H172" s="205"/>
      <c r="I172" s="182" t="str">
        <f>Zalaegerszeg!I121</f>
        <v>Zalaegerszeg</v>
      </c>
      <c r="J172" s="142">
        <f t="shared" si="10"/>
        <v>12000</v>
      </c>
      <c r="K172" s="183"/>
      <c r="L172" s="210">
        <f>Zalaegerszeg!L121</f>
        <v>44197</v>
      </c>
      <c r="M172" s="210">
        <f>Zalaegerszeg!M121</f>
        <v>45657</v>
      </c>
      <c r="N172" s="183" t="str">
        <f>Zalaegerszeg!N121</f>
        <v>közép</v>
      </c>
      <c r="O172" s="1"/>
      <c r="P172" s="2">
        <f>Zalaegerszeg!P121</f>
        <v>3000</v>
      </c>
      <c r="Q172" s="2">
        <f>Zalaegerszeg!Q121</f>
        <v>3000</v>
      </c>
      <c r="R172" s="2">
        <f>Zalaegerszeg!R121</f>
        <v>3000</v>
      </c>
      <c r="S172" s="2">
        <f>Zalaegerszeg!S121</f>
        <v>3000</v>
      </c>
      <c r="T172" s="3"/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s="86" customFormat="1" ht="90" x14ac:dyDescent="0.25">
      <c r="A173" s="205">
        <f>Zalaszentgyörgy!A45</f>
        <v>86</v>
      </c>
      <c r="B173" s="205"/>
      <c r="C173" s="205" t="str">
        <f>Zalaszentgyörgy!C45</f>
        <v>Zalaszentgyörgy</v>
      </c>
      <c r="D173" s="205" t="str">
        <f>Zalaszentgyörgy!D45</f>
        <v>tűzcsap építés, csere</v>
      </c>
      <c r="E173" s="205" t="str">
        <f>Zalaszentgyörgy!E45</f>
        <v xml:space="preserve">A szerelvény állapota anyaga, kora, minősége miatt nem megfelelő, elavult. </v>
      </c>
      <c r="F173" s="205" t="str">
        <f>Zalaszentgyörgy!F45</f>
        <v>A vezeték elavult műszaki állapota miatt gyakoriak a csőtörések</v>
      </c>
      <c r="G173" s="205" t="str">
        <f>Zalaszentgyörgy!G45</f>
        <v>A szerelvény kiváltás, a vízigények figyelembevételével megfelelő átmérőjű és anyagú hálózatot kapunk.</v>
      </c>
      <c r="H173" s="205"/>
      <c r="I173" s="182" t="str">
        <f>Zalaszentgyörgy!I45</f>
        <v>Zalaszentgyörgy</v>
      </c>
      <c r="J173" s="142">
        <f t="shared" si="10"/>
        <v>500</v>
      </c>
      <c r="K173" s="183"/>
      <c r="L173" s="210">
        <f>Zalaszentgyörgy!L45</f>
        <v>44287</v>
      </c>
      <c r="M173" s="210">
        <f>Zalaszentgyörgy!M45</f>
        <v>44561</v>
      </c>
      <c r="N173" s="183" t="str">
        <f>Zalaszentgyörgy!N45</f>
        <v>közép</v>
      </c>
      <c r="O173" s="1"/>
      <c r="P173" s="2">
        <f>Zalaszentgyörgy!P45</f>
        <v>500</v>
      </c>
      <c r="Q173" s="2"/>
      <c r="R173" s="2"/>
      <c r="S173" s="2"/>
      <c r="T173" s="3"/>
      <c r="U173" s="3"/>
      <c r="V173" s="3"/>
      <c r="W173" s="3"/>
      <c r="X173" s="3"/>
      <c r="Y173" s="3"/>
      <c r="Z173" s="3"/>
      <c r="AA173" s="3"/>
      <c r="AB173" s="3"/>
      <c r="AC173" s="4"/>
    </row>
    <row r="174" spans="1:29" s="86" customFormat="1" ht="90" x14ac:dyDescent="0.25">
      <c r="A174" s="205">
        <f>Zalaszentgyörgy!A46</f>
        <v>87</v>
      </c>
      <c r="B174" s="205"/>
      <c r="C174" s="205" t="str">
        <f>Zalaszentgyörgy!C46</f>
        <v xml:space="preserve">Zalaszentgyörgy - Kávás </v>
      </c>
      <c r="D174" s="205" t="str">
        <f>Zalaszentgyörgy!D46</f>
        <v>gerincvezeték csere (d160 260 fm) I. ütem</v>
      </c>
      <c r="E174" s="205" t="str">
        <f>Zalaszentgyörgy!E46</f>
        <v xml:space="preserve">A vezeték állapota anyaga, kora, minősége miatt nem megfelelő, elavult. </v>
      </c>
      <c r="F174" s="205" t="str">
        <f>Zalaszentgyörgy!F46</f>
        <v>A vezeték elavult műszaki állapota miatt gyakoriak a csőtörések</v>
      </c>
      <c r="G174" s="205" t="str">
        <f>Zalaszentgyörgy!G46</f>
        <v>A vízvezeték kiváltás, a vízigények figyelembevételével megfelelő átmérőjű és anyagú hálózatot kapunk.</v>
      </c>
      <c r="H174" s="205"/>
      <c r="I174" s="182" t="str">
        <f>Zalaszentgyörgy!I46</f>
        <v>Zalaszentgyörgy</v>
      </c>
      <c r="J174" s="142">
        <f t="shared" si="10"/>
        <v>5199</v>
      </c>
      <c r="K174" s="183"/>
      <c r="L174" s="210">
        <f>Zalaszentgyörgy!L46</f>
        <v>44652</v>
      </c>
      <c r="M174" s="210">
        <f>Zalaszentgyörgy!M46</f>
        <v>45656</v>
      </c>
      <c r="N174" s="183" t="str">
        <f>Zalaszentgyörgy!N46</f>
        <v>közép</v>
      </c>
      <c r="O174" s="1"/>
      <c r="P174" s="2"/>
      <c r="Q174" s="2">
        <f>Zalaszentgyörgy!Q46</f>
        <v>1733</v>
      </c>
      <c r="R174" s="2">
        <f>Zalaszentgyörgy!R46</f>
        <v>1733</v>
      </c>
      <c r="S174" s="2">
        <f>Zalaszentgyörgy!S46</f>
        <v>1733</v>
      </c>
      <c r="T174" s="3"/>
      <c r="U174" s="3"/>
      <c r="V174" s="3"/>
      <c r="W174" s="3"/>
      <c r="X174" s="3"/>
      <c r="Y174" s="3"/>
      <c r="Z174" s="3"/>
      <c r="AA174" s="3"/>
      <c r="AB174" s="3"/>
      <c r="AC174" s="4"/>
    </row>
    <row r="175" spans="1:29" s="86" customFormat="1" ht="90" x14ac:dyDescent="0.25">
      <c r="A175" s="205">
        <f>Kispáli!A46</f>
        <v>90</v>
      </c>
      <c r="B175" s="205"/>
      <c r="C175" s="205" t="str">
        <f>Kispáli!C46</f>
        <v>Kispáli</v>
      </c>
      <c r="D175" s="205" t="str">
        <f>Kispáli!D46</f>
        <v>tűzcsap építés, csere</v>
      </c>
      <c r="E175" s="205" t="str">
        <f>Kispáli!E46</f>
        <v>A vezeték állapota anyaga, kora, minősége miatt nem megfelelő, elavult.</v>
      </c>
      <c r="F175" s="205" t="str">
        <f>Kispáli!F46</f>
        <v>A vezeték elavult műszaki állapota miatt gyakoriak a csőtörések.</v>
      </c>
      <c r="G175" s="205" t="str">
        <f>Kispáli!G46</f>
        <v>A vízvezeték kiváltás, a vízigények figyelembevételével megfelelő átmérőjű és anyagú hálózatot kapunk.</v>
      </c>
      <c r="H175" s="205"/>
      <c r="I175" s="182" t="str">
        <f>Kispáli!I46</f>
        <v>Kispáli</v>
      </c>
      <c r="J175" s="142">
        <f t="shared" si="10"/>
        <v>2062</v>
      </c>
      <c r="K175" s="183"/>
      <c r="L175" s="210">
        <f>Kispáli!L46</f>
        <v>45047</v>
      </c>
      <c r="M175" s="210">
        <f>Kispáli!M46</f>
        <v>45657</v>
      </c>
      <c r="N175" s="183" t="str">
        <f>Kispáli!N46</f>
        <v>közép</v>
      </c>
      <c r="O175" s="1"/>
      <c r="P175" s="2"/>
      <c r="Q175" s="2"/>
      <c r="R175" s="2">
        <f>Kispáli!R46</f>
        <v>1031</v>
      </c>
      <c r="S175" s="2">
        <f>Kispáli!S46</f>
        <v>1031</v>
      </c>
      <c r="T175" s="3"/>
      <c r="U175" s="3"/>
      <c r="V175" s="3"/>
      <c r="W175" s="3"/>
      <c r="X175" s="3"/>
      <c r="Y175" s="3"/>
      <c r="Z175" s="3"/>
      <c r="AA175" s="3"/>
      <c r="AB175" s="3"/>
      <c r="AC175" s="4"/>
    </row>
    <row r="176" spans="1:29" s="140" customFormat="1" ht="90" x14ac:dyDescent="0.25">
      <c r="A176" s="205">
        <f>Zalaegerszeg!A122</f>
        <v>92</v>
      </c>
      <c r="B176" s="205"/>
      <c r="C176" s="205" t="str">
        <f>Zalaegerszeg!C122</f>
        <v>Zalaegerszeg Dózsa iskola régi szennyvíztelep között</v>
      </c>
      <c r="D176" s="205" t="str">
        <f>Zalaegerszeg!D122</f>
        <v>gerincvezeték csere (D355 520 fm)</v>
      </c>
      <c r="E176" s="205" t="str">
        <f>Zalaegerszeg!E122</f>
        <v xml:space="preserve">A vezeték állapota anyaga, kora, minősége miatt nem megfelelő, elavult. </v>
      </c>
      <c r="F176" s="205" t="str">
        <f>Zalaegerszeg!F122</f>
        <v>A vezeték elavult műszaki állapota miatt gyakoriak a csőtörések.</v>
      </c>
      <c r="G176" s="205" t="str">
        <f>Zalaegerszeg!G122</f>
        <v>A vízvezeték kiváltás a vízigények figyelembevételével megfelelő átmérőjű és anyagú hálózatot kapunk.</v>
      </c>
      <c r="H176" s="205"/>
      <c r="I176" s="182" t="str">
        <f>Zalaegerszeg!I122</f>
        <v>Zalaegerszeg</v>
      </c>
      <c r="J176" s="142">
        <f t="shared" si="10"/>
        <v>20570</v>
      </c>
      <c r="K176" s="183"/>
      <c r="L176" s="210">
        <f>Zalaegerszeg!L122</f>
        <v>45017</v>
      </c>
      <c r="M176" s="210">
        <f>Zalaegerszeg!M122</f>
        <v>45291</v>
      </c>
      <c r="N176" s="183" t="str">
        <f>Zalaegerszeg!N122</f>
        <v>közép</v>
      </c>
      <c r="O176" s="44"/>
      <c r="P176" s="34"/>
      <c r="Q176" s="54"/>
      <c r="R176" s="34">
        <f>Zalaegerszeg!R122</f>
        <v>20570</v>
      </c>
      <c r="S176" s="54"/>
      <c r="T176" s="45"/>
      <c r="U176" s="45"/>
      <c r="V176" s="45"/>
      <c r="W176" s="45"/>
      <c r="X176" s="45"/>
      <c r="Y176" s="45"/>
      <c r="Z176" s="45"/>
      <c r="AA176" s="45"/>
      <c r="AB176" s="45"/>
      <c r="AC176" s="46"/>
    </row>
    <row r="177" spans="1:29" s="140" customFormat="1" ht="90" x14ac:dyDescent="0.25">
      <c r="A177" s="205">
        <f>Zalaegerszeg!A123</f>
        <v>93</v>
      </c>
      <c r="B177" s="205"/>
      <c r="C177" s="205" t="str">
        <f>Zalaegerszeg!C123</f>
        <v>Zalaegerszeg</v>
      </c>
      <c r="D177" s="205" t="str">
        <f>Zalaegerszeg!D123</f>
        <v>bekötéscsere</v>
      </c>
      <c r="E177" s="205" t="str">
        <f>Zalaegerszeg!E123</f>
        <v xml:space="preserve">A vezeték állapota anyaga, kora, minősége miatt nem megfelelő, elavult. </v>
      </c>
      <c r="F177" s="205" t="str">
        <f>Zalaegerszeg!F123</f>
        <v>A bekötővezeték anyaga vízbiztonsági kockázatot rejt magában, illetve nagyobb a valószínűsége a meghibásodásnak.</v>
      </c>
      <c r="G177" s="205" t="str">
        <f>Zalaegerszeg!G123</f>
        <v>A vízvezeték kiváltás a vízigények figyelembevételével megfelelő átmérőjű és anyagú hálózatot kapunk.</v>
      </c>
      <c r="H177" s="205"/>
      <c r="I177" s="182" t="str">
        <f>Zalaegerszeg!I123</f>
        <v>Zalaegerszeg</v>
      </c>
      <c r="J177" s="142">
        <f t="shared" si="10"/>
        <v>8000</v>
      </c>
      <c r="K177" s="183"/>
      <c r="L177" s="210">
        <f>Zalaegerszeg!L123</f>
        <v>45017</v>
      </c>
      <c r="M177" s="210">
        <f>Zalaegerszeg!M123</f>
        <v>45291</v>
      </c>
      <c r="N177" s="183" t="str">
        <f>Zalaegerszeg!N123</f>
        <v>közép</v>
      </c>
      <c r="O177" s="44"/>
      <c r="P177" s="34"/>
      <c r="Q177" s="34"/>
      <c r="R177" s="34">
        <f>Zalaegerszeg!R123</f>
        <v>8000</v>
      </c>
      <c r="S177" s="34"/>
      <c r="T177" s="45"/>
      <c r="U177" s="45"/>
      <c r="V177" s="45"/>
      <c r="W177" s="45"/>
      <c r="X177" s="45"/>
      <c r="Y177" s="45"/>
      <c r="Z177" s="45"/>
      <c r="AA177" s="45"/>
      <c r="AB177" s="45"/>
      <c r="AC177" s="46"/>
    </row>
    <row r="178" spans="1:29" s="140" customFormat="1" ht="90" x14ac:dyDescent="0.25">
      <c r="A178" s="205">
        <f>Zalaegerszeg!A124</f>
        <v>94</v>
      </c>
      <c r="B178" s="205"/>
      <c r="C178" s="205" t="str">
        <f>Zalaegerszeg!C124</f>
        <v>Zalaegerszeg</v>
      </c>
      <c r="D178" s="205" t="str">
        <f>Zalaegerszeg!D124</f>
        <v>tűzcsap építés, csere</v>
      </c>
      <c r="E178" s="205" t="str">
        <f>Zalaegerszeg!E124</f>
        <v xml:space="preserve">A szerelvény állapota anyaga, kora, minősége miatt nem megfelelő, elavult. </v>
      </c>
      <c r="F178" s="205" t="str">
        <f>Zalaegerszeg!F124</f>
        <v>A szerelvény elavult műszaki állapota miatt gyakoriak a csőtörések.</v>
      </c>
      <c r="G178" s="205" t="str">
        <f>Zalaegerszeg!G124</f>
        <v>A szerelvény kiváltás a vízigények figyelembevételével megfelelő átmérőjű és anyagú hálózatot kapunk.</v>
      </c>
      <c r="H178" s="205"/>
      <c r="I178" s="182" t="str">
        <f>Zalaegerszeg!I124</f>
        <v>Zalaegerszeg</v>
      </c>
      <c r="J178" s="142">
        <f t="shared" si="10"/>
        <v>5675</v>
      </c>
      <c r="K178" s="183"/>
      <c r="L178" s="210">
        <f>Zalaegerszeg!L124</f>
        <v>45017</v>
      </c>
      <c r="M178" s="210">
        <f>Zalaegerszeg!M124</f>
        <v>45291</v>
      </c>
      <c r="N178" s="183" t="str">
        <f>Zalaegerszeg!N124</f>
        <v>közép</v>
      </c>
      <c r="O178" s="44"/>
      <c r="P178" s="34"/>
      <c r="Q178" s="34"/>
      <c r="R178" s="34">
        <f>Zalaegerszeg!R124</f>
        <v>5675</v>
      </c>
      <c r="S178" s="34"/>
      <c r="T178" s="45"/>
      <c r="U178" s="45"/>
      <c r="V178" s="45"/>
      <c r="W178" s="45"/>
      <c r="X178" s="45"/>
      <c r="Y178" s="45"/>
      <c r="Z178" s="45"/>
      <c r="AA178" s="45"/>
      <c r="AB178" s="45"/>
      <c r="AC178" s="46"/>
    </row>
    <row r="179" spans="1:29" s="140" customFormat="1" ht="90" x14ac:dyDescent="0.25">
      <c r="A179" s="205">
        <f>Zalaegerszeg!A125</f>
        <v>95</v>
      </c>
      <c r="B179" s="205"/>
      <c r="C179" s="205" t="str">
        <f>Zalaegerszeg!C125</f>
        <v>Zalaegerszeg</v>
      </c>
      <c r="D179" s="205" t="str">
        <f>Zalaegerszeg!D125</f>
        <v>vezeték kiváltás, rekonstrukció, felújítás</v>
      </c>
      <c r="E179" s="205" t="str">
        <f>Zalaegerszeg!E125</f>
        <v xml:space="preserve">A vezeték állapota anyaga, kora, minősége miatt nem megfelelő, elavult. </v>
      </c>
      <c r="F179" s="205" t="str">
        <f>Zalaegerszeg!F125</f>
        <v>A vezeték elavult műszaki állapota miatt gyakoriak a csőtörések.</v>
      </c>
      <c r="G179" s="205" t="str">
        <f>Zalaegerszeg!G125</f>
        <v>A vízvezeték kiváltás a vízigények figyelembevételével megfelelő átmérőjű és anyagú hálózatot kapunk.</v>
      </c>
      <c r="H179" s="205"/>
      <c r="I179" s="182" t="str">
        <f>Zalaegerszeg!I125</f>
        <v>Zalaegerszeg</v>
      </c>
      <c r="J179" s="142">
        <f t="shared" si="10"/>
        <v>35181</v>
      </c>
      <c r="K179" s="183"/>
      <c r="L179" s="210">
        <f>Zalaegerszeg!L125</f>
        <v>45017</v>
      </c>
      <c r="M179" s="210">
        <f>Zalaegerszeg!M125</f>
        <v>45291</v>
      </c>
      <c r="N179" s="183" t="str">
        <f>Zalaegerszeg!N125</f>
        <v>közép</v>
      </c>
      <c r="O179" s="44"/>
      <c r="P179" s="34"/>
      <c r="Q179" s="34"/>
      <c r="R179" s="34">
        <f>Zalaegerszeg!R125</f>
        <v>35181</v>
      </c>
      <c r="S179" s="34"/>
      <c r="T179" s="45"/>
      <c r="U179" s="45"/>
      <c r="V179" s="45"/>
      <c r="W179" s="45"/>
      <c r="X179" s="45"/>
      <c r="Y179" s="45"/>
      <c r="Z179" s="45"/>
      <c r="AA179" s="45"/>
      <c r="AB179" s="45"/>
      <c r="AC179" s="46"/>
    </row>
    <row r="180" spans="1:29" s="140" customFormat="1" ht="90" x14ac:dyDescent="0.25">
      <c r="A180" s="205">
        <f>Babosdöbréte!A45</f>
        <v>97</v>
      </c>
      <c r="B180" s="205"/>
      <c r="C180" s="205" t="str">
        <f>Babosdöbréte!C45</f>
        <v>Babosdöbréte</v>
      </c>
      <c r="D180" s="205" t="str">
        <f>Babosdöbréte!D45</f>
        <v>vezeték kiváltás, rekonstrukció, felújítás</v>
      </c>
      <c r="E180" s="205" t="str">
        <f>Babosdöbréte!E45</f>
        <v xml:space="preserve">A vezeték állapota anyaga, kora, minősége miatt nem megfelelő, elavult. </v>
      </c>
      <c r="F180" s="205" t="str">
        <f>Babosdöbréte!F45</f>
        <v>A vezeték elavult műszaki állapota miatt gyakoriak a csőtörések.</v>
      </c>
      <c r="G180" s="205" t="str">
        <f>Babosdöbréte!G45</f>
        <v>A vízvezeték kiváltás a vízigények figyelembevételével megfelelő átmérőjű és anyagú hálózatot kapunk.</v>
      </c>
      <c r="H180" s="205"/>
      <c r="I180" s="183" t="str">
        <f>Babosdöbréte!I45</f>
        <v>Babosdöbréte</v>
      </c>
      <c r="J180" s="142">
        <f t="shared" si="10"/>
        <v>341</v>
      </c>
      <c r="K180" s="183"/>
      <c r="L180" s="210">
        <f>Babosdöbréte!L45</f>
        <v>45383</v>
      </c>
      <c r="M180" s="210">
        <f>Babosdöbréte!M45</f>
        <v>45657</v>
      </c>
      <c r="N180" s="183" t="str">
        <f>Babosdöbréte!N45</f>
        <v>közép</v>
      </c>
      <c r="O180" s="44"/>
      <c r="P180" s="34"/>
      <c r="Q180" s="34"/>
      <c r="R180" s="34"/>
      <c r="S180" s="34">
        <f>Babosdöbréte!S45</f>
        <v>341</v>
      </c>
      <c r="T180" s="45"/>
      <c r="U180" s="45"/>
      <c r="V180" s="45"/>
      <c r="W180" s="45"/>
      <c r="X180" s="45"/>
      <c r="Y180" s="45"/>
      <c r="Z180" s="45"/>
      <c r="AA180" s="45"/>
      <c r="AB180" s="45"/>
      <c r="AC180" s="46"/>
    </row>
    <row r="181" spans="1:29" s="140" customFormat="1" ht="90" x14ac:dyDescent="0.25">
      <c r="A181" s="205">
        <f>Zalaegerszeg!A126</f>
        <v>99</v>
      </c>
      <c r="B181" s="205"/>
      <c r="C181" s="205" t="str">
        <f>Zalaegerszeg!C126</f>
        <v>Bocfölde tároló töltő vezeték</v>
      </c>
      <c r="D181" s="205" t="str">
        <f>Zalaegerszeg!D126</f>
        <v>gerincvezeték csere (D250 1600 fm) I. ütem</v>
      </c>
      <c r="E181" s="205" t="str">
        <f>Zalaegerszeg!E126</f>
        <v xml:space="preserve">A vezeték állapota anyaga, kora, minősége miatt nem megfelelő, elavult. </v>
      </c>
      <c r="F181" s="205" t="str">
        <f>Zalaegerszeg!F126</f>
        <v>A vezeték elavult műszaki állapota miatt gyakoriak a csőtörések.</v>
      </c>
      <c r="G181" s="205" t="str">
        <f>Zalaegerszeg!G126</f>
        <v>A vízvezeték kiváltás a vízigények figyelembevételével megfelelő átmérőjű és anyagú hálózatot kapunk.</v>
      </c>
      <c r="H181" s="205"/>
      <c r="I181" s="182" t="str">
        <f>Zalaegerszeg!I126</f>
        <v>Zalaegerszeg</v>
      </c>
      <c r="J181" s="142">
        <f t="shared" si="10"/>
        <v>53000</v>
      </c>
      <c r="K181" s="183"/>
      <c r="L181" s="210">
        <f>Zalaegerszeg!L126</f>
        <v>45383</v>
      </c>
      <c r="M181" s="210">
        <f>Zalaegerszeg!M126</f>
        <v>45412</v>
      </c>
      <c r="N181" s="183" t="str">
        <f>Zalaegerszeg!N126</f>
        <v>közép</v>
      </c>
      <c r="O181" s="44"/>
      <c r="P181" s="34"/>
      <c r="Q181" s="34"/>
      <c r="R181" s="34"/>
      <c r="S181" s="2">
        <f>Zalaegerszeg!S126</f>
        <v>53000</v>
      </c>
      <c r="T181" s="45"/>
      <c r="U181" s="45"/>
      <c r="V181" s="45"/>
      <c r="W181" s="45"/>
      <c r="X181" s="45"/>
      <c r="Y181" s="45"/>
      <c r="Z181" s="45"/>
      <c r="AA181" s="45"/>
      <c r="AB181" s="45"/>
      <c r="AC181" s="46"/>
    </row>
    <row r="182" spans="1:29" s="140" customFormat="1" ht="90" x14ac:dyDescent="0.25">
      <c r="A182" s="205">
        <f>Babosdöbréte!A46</f>
        <v>101</v>
      </c>
      <c r="B182" s="205"/>
      <c r="C182" s="205" t="str">
        <f>Babosdöbréte!C46</f>
        <v>Babosdöbréte</v>
      </c>
      <c r="D182" s="205" t="str">
        <f>Babosdöbréte!D46</f>
        <v>vezeték kiváltás, rekonstrukció, felújítás</v>
      </c>
      <c r="E182" s="205" t="str">
        <f>Babosdöbréte!E46</f>
        <v xml:space="preserve">A vezeték állapota anyaga, kora, minősége miatt nem megfelelő, elavult. </v>
      </c>
      <c r="F182" s="205" t="str">
        <f>Babosdöbréte!F46</f>
        <v>A vezeték elavult műszaki állapota miatt gyakoriak a csőtörések.</v>
      </c>
      <c r="G182" s="205" t="str">
        <f>Babosdöbréte!G46</f>
        <v>A vízvezeték kiváltás a vízigények figyelembevételével megfelelő átmérőjű és anyagú hálózatot kapunk.</v>
      </c>
      <c r="H182" s="205"/>
      <c r="I182" s="183" t="str">
        <f>Babosdöbréte!I46</f>
        <v>Babosdöbréte</v>
      </c>
      <c r="J182" s="142">
        <f t="shared" si="10"/>
        <v>5845</v>
      </c>
      <c r="K182" s="183"/>
      <c r="L182" s="210">
        <f>Babosdöbréte!L46</f>
        <v>45748</v>
      </c>
      <c r="M182" s="210">
        <f>Babosdöbréte!M46</f>
        <v>49064</v>
      </c>
      <c r="N182" s="183" t="str">
        <f>Babosdöbréte!N46</f>
        <v>hosszú</v>
      </c>
      <c r="O182" s="44"/>
      <c r="P182" s="34"/>
      <c r="Q182" s="34"/>
      <c r="R182" s="34"/>
      <c r="S182" s="34"/>
      <c r="T182" s="45">
        <f>Babosdöbréte!T46</f>
        <v>562</v>
      </c>
      <c r="U182" s="45">
        <f>Babosdöbréte!U46</f>
        <v>577</v>
      </c>
      <c r="V182" s="45">
        <f>Babosdöbréte!V46</f>
        <v>577</v>
      </c>
      <c r="W182" s="45">
        <f>Babosdöbréte!W46</f>
        <v>587</v>
      </c>
      <c r="X182" s="45">
        <f>Babosdöbréte!X46</f>
        <v>547</v>
      </c>
      <c r="Y182" s="45">
        <f>Babosdöbréte!Y46</f>
        <v>687</v>
      </c>
      <c r="Z182" s="45">
        <f>Babosdöbréte!Z46</f>
        <v>577</v>
      </c>
      <c r="AA182" s="45">
        <f>Babosdöbréte!AA46</f>
        <v>577</v>
      </c>
      <c r="AB182" s="45">
        <f>Babosdöbréte!AB46</f>
        <v>577</v>
      </c>
      <c r="AC182" s="46">
        <f>Babosdöbréte!AC46</f>
        <v>577</v>
      </c>
    </row>
    <row r="183" spans="1:29" s="86" customFormat="1" ht="90" x14ac:dyDescent="0.25">
      <c r="A183" s="205">
        <f>Bagod!A47</f>
        <v>102</v>
      </c>
      <c r="B183" s="205"/>
      <c r="C183" s="205" t="str">
        <f>Bagod!C47</f>
        <v>Bagod</v>
      </c>
      <c r="D183" s="205" t="str">
        <f>Bagod!D47</f>
        <v>vezeték kiváltás, rekonstrukció, felújítás</v>
      </c>
      <c r="E183" s="205" t="str">
        <f>Bagod!E47</f>
        <v xml:space="preserve">A vezeték állapota anyaga, kora, minősége miatt nem megfelelő, elavult. </v>
      </c>
      <c r="F183" s="205" t="str">
        <f>Bagod!F47</f>
        <v>A vezeték elavult műszaki állapota miatt gyakoriak a csőtörések</v>
      </c>
      <c r="G183" s="205" t="str">
        <f>Bagod!G47</f>
        <v>A vízvezeték kiváltás, a vízigények figyelembevételével megfelelő átmérőjű és anyagú hálózatot kapunk.</v>
      </c>
      <c r="H183" s="205"/>
      <c r="I183" s="182" t="str">
        <f>Bagod!I47</f>
        <v>Bagod</v>
      </c>
      <c r="J183" s="142">
        <f t="shared" si="10"/>
        <v>135210</v>
      </c>
      <c r="K183" s="183"/>
      <c r="L183" s="210">
        <f>Bagod!L47</f>
        <v>45748</v>
      </c>
      <c r="M183" s="210">
        <f>Bagod!M47</f>
        <v>49309</v>
      </c>
      <c r="N183" s="183" t="str">
        <f>Bagod!N47</f>
        <v>hosszú</v>
      </c>
      <c r="O183" s="1"/>
      <c r="P183" s="2"/>
      <c r="Q183" s="2"/>
      <c r="R183" s="2"/>
      <c r="S183" s="2"/>
      <c r="T183" s="3">
        <f>Bagod!T47</f>
        <v>13521</v>
      </c>
      <c r="U183" s="3">
        <f>Bagod!U47</f>
        <v>13521</v>
      </c>
      <c r="V183" s="3">
        <f>Bagod!V47</f>
        <v>13521</v>
      </c>
      <c r="W183" s="3">
        <f>Bagod!W47</f>
        <v>13521</v>
      </c>
      <c r="X183" s="3">
        <f>Bagod!X47</f>
        <v>13521</v>
      </c>
      <c r="Y183" s="3">
        <f>Bagod!Y47</f>
        <v>13521</v>
      </c>
      <c r="Z183" s="3">
        <f>Bagod!Z47</f>
        <v>13521</v>
      </c>
      <c r="AA183" s="3">
        <f>Bagod!AA47</f>
        <v>13521</v>
      </c>
      <c r="AB183" s="3">
        <f>Bagod!AB47</f>
        <v>13521</v>
      </c>
      <c r="AC183" s="4">
        <f>Bagod!AC47</f>
        <v>13521</v>
      </c>
    </row>
    <row r="184" spans="1:29" s="86" customFormat="1" ht="90" x14ac:dyDescent="0.25">
      <c r="A184" s="205">
        <f>Bagod!A48</f>
        <v>103</v>
      </c>
      <c r="B184" s="205"/>
      <c r="C184" s="205" t="str">
        <f>Bagod!C48</f>
        <v>Bagod Vitenyédi út</v>
      </c>
      <c r="D184" s="205" t="str">
        <f>Bagod!D48</f>
        <v xml:space="preserve">gerincvezeték csere (d225 1210 fm) </v>
      </c>
      <c r="E184" s="205" t="str">
        <f>Bagod!E48</f>
        <v xml:space="preserve">A vezeték állapota anyaga, kora, minősége miatt nem megfelelő, elavult. </v>
      </c>
      <c r="F184" s="205" t="str">
        <f>Bagod!F48</f>
        <v>A vezeték elavult műszaki állapota miatt gyakoriak a csőtörések</v>
      </c>
      <c r="G184" s="205" t="str">
        <f>Bagod!G48</f>
        <v>A vízvezeték kiváltás, a vízigények figyelembevételével megfelelő átmérőjű és anyagú hálózatot kapunk.</v>
      </c>
      <c r="H184" s="205"/>
      <c r="I184" s="182" t="str">
        <f>Bagod!I48</f>
        <v>Bagod</v>
      </c>
      <c r="J184" s="142">
        <f t="shared" si="10"/>
        <v>12417</v>
      </c>
      <c r="K184" s="183"/>
      <c r="L184" s="210">
        <f>Bagod!L48</f>
        <v>45748</v>
      </c>
      <c r="M184" s="210">
        <f>Bagod!M48</f>
        <v>47483</v>
      </c>
      <c r="N184" s="183" t="str">
        <f>Bagod!N48</f>
        <v>hosszú</v>
      </c>
      <c r="O184" s="1"/>
      <c r="P184" s="2"/>
      <c r="Q184" s="2"/>
      <c r="R184" s="2"/>
      <c r="S184" s="2"/>
      <c r="T184" s="3">
        <f>Bagod!T48</f>
        <v>2721</v>
      </c>
      <c r="U184" s="3">
        <f>Bagod!U48</f>
        <v>2721</v>
      </c>
      <c r="V184" s="3">
        <f>Bagod!V48</f>
        <v>2721</v>
      </c>
      <c r="W184" s="3">
        <f>Bagod!W48</f>
        <v>2721</v>
      </c>
      <c r="X184" s="3">
        <f>Bagod!X48</f>
        <v>1533</v>
      </c>
      <c r="Y184" s="3"/>
      <c r="Z184" s="3"/>
      <c r="AA184" s="3"/>
      <c r="AB184" s="3"/>
      <c r="AC184" s="4"/>
    </row>
    <row r="185" spans="1:29" s="86" customFormat="1" ht="90" x14ac:dyDescent="0.25">
      <c r="A185" s="205">
        <f>Kávás!A45</f>
        <v>104</v>
      </c>
      <c r="B185" s="205"/>
      <c r="C185" s="205" t="str">
        <f>Kávás!C45</f>
        <v>Kávás</v>
      </c>
      <c r="D185" s="205" t="str">
        <f>Kávás!D45</f>
        <v>vezeték kiváltás, rekonstrukció, felújítás</v>
      </c>
      <c r="E185" s="205" t="str">
        <f>Kávás!E45</f>
        <v xml:space="preserve">A vezeték állapota anyaga, kora, minősége miatt nem megfelelő, elavult. </v>
      </c>
      <c r="F185" s="205" t="str">
        <f>Kávás!F45</f>
        <v>A vezeték elavult műszaki állapota miatt gyakoriak a csőtörések</v>
      </c>
      <c r="G185" s="205" t="str">
        <f>Kávás!G45</f>
        <v>A vízvezeték kiváltás, a vízigények figyelembevételével megfelelő átmérőjű és anyagú hálózatot kapunk.</v>
      </c>
      <c r="H185" s="205"/>
      <c r="I185" s="182" t="str">
        <f>Kávás!I45</f>
        <v>Kávás</v>
      </c>
      <c r="J185" s="142">
        <f t="shared" si="10"/>
        <v>66130</v>
      </c>
      <c r="K185" s="183"/>
      <c r="L185" s="210">
        <f>Kávás!L45</f>
        <v>45748</v>
      </c>
      <c r="M185" s="210">
        <f>Kávás!M45</f>
        <v>49309</v>
      </c>
      <c r="N185" s="183" t="str">
        <f>Kávás!N45</f>
        <v>hosszú</v>
      </c>
      <c r="O185" s="1"/>
      <c r="P185" s="2"/>
      <c r="Q185" s="2"/>
      <c r="R185" s="2"/>
      <c r="S185" s="2"/>
      <c r="T185" s="3">
        <f>Kávás!T45</f>
        <v>6613</v>
      </c>
      <c r="U185" s="3">
        <f>Kávás!U45</f>
        <v>6613</v>
      </c>
      <c r="V185" s="3">
        <f>Kávás!V45</f>
        <v>6613</v>
      </c>
      <c r="W185" s="3">
        <f>Kávás!W45</f>
        <v>6613</v>
      </c>
      <c r="X185" s="3">
        <f>Kávás!X45</f>
        <v>6613</v>
      </c>
      <c r="Y185" s="3">
        <f>Kávás!Y45</f>
        <v>6613</v>
      </c>
      <c r="Z185" s="3">
        <f>Kávás!Z45</f>
        <v>6613</v>
      </c>
      <c r="AA185" s="3">
        <f>Kávás!AA45</f>
        <v>6613</v>
      </c>
      <c r="AB185" s="3">
        <f>Kávás!AB45</f>
        <v>6613</v>
      </c>
      <c r="AC185" s="4">
        <f>Kávás!AC45</f>
        <v>6613</v>
      </c>
    </row>
    <row r="186" spans="1:29" s="86" customFormat="1" ht="90" x14ac:dyDescent="0.25">
      <c r="A186" s="205">
        <f>Kiskutas!A44</f>
        <v>105</v>
      </c>
      <c r="B186" s="205"/>
      <c r="C186" s="205" t="str">
        <f>Kiskutas!C44</f>
        <v>Kiskutas átemelő és a település között</v>
      </c>
      <c r="D186" s="205" t="str">
        <f>Kiskutas!D44</f>
        <v>gerincvezeték csere (D160 410 fm</v>
      </c>
      <c r="E186" s="205" t="str">
        <f>Kiskutas!E44</f>
        <v xml:space="preserve">A vezeték állapota anyaga, kora, minősége miatt nem megfelelő, elavult. </v>
      </c>
      <c r="F186" s="205" t="str">
        <f>Kiskutas!F44</f>
        <v>A vezeték elavult műszaki állapota miatt gyakoriak a csőtörések</v>
      </c>
      <c r="G186" s="205" t="str">
        <f>Kiskutas!G44</f>
        <v>A vezeték kiváltás, a vízigények figyelembevételével megfelelő átmérőjű és anyagú hálózatot kapunk.</v>
      </c>
      <c r="H186" s="205"/>
      <c r="I186" s="182" t="str">
        <f>Kiskutas!I44</f>
        <v>Kiskutas</v>
      </c>
      <c r="J186" s="142">
        <f t="shared" si="10"/>
        <v>14350</v>
      </c>
      <c r="K186" s="183"/>
      <c r="L186" s="210">
        <f>Kiskutas!L44</f>
        <v>45748</v>
      </c>
      <c r="M186" s="210">
        <f>Kiskutas!M44</f>
        <v>49309</v>
      </c>
      <c r="N186" s="183" t="str">
        <f>Kiskutas!N44</f>
        <v>hosszú</v>
      </c>
      <c r="O186" s="1"/>
      <c r="P186" s="2"/>
      <c r="Q186" s="2"/>
      <c r="R186" s="2"/>
      <c r="S186" s="2"/>
      <c r="T186" s="3">
        <f>Kiskutas!T44</f>
        <v>1435</v>
      </c>
      <c r="U186" s="3">
        <f>Kiskutas!U44</f>
        <v>1435</v>
      </c>
      <c r="V186" s="3">
        <f>Kiskutas!V44</f>
        <v>1435</v>
      </c>
      <c r="W186" s="3">
        <f>Kiskutas!W44</f>
        <v>1435</v>
      </c>
      <c r="X186" s="3">
        <f>Kiskutas!X44</f>
        <v>1435</v>
      </c>
      <c r="Y186" s="3">
        <f>Kiskutas!Y44</f>
        <v>1435</v>
      </c>
      <c r="Z186" s="3">
        <f>Kiskutas!Z44</f>
        <v>1435</v>
      </c>
      <c r="AA186" s="3">
        <f>Kiskutas!AA44</f>
        <v>1435</v>
      </c>
      <c r="AB186" s="3">
        <f>Kiskutas!AB44</f>
        <v>1435</v>
      </c>
      <c r="AC186" s="4">
        <f>Kiskutas!AC44</f>
        <v>1435</v>
      </c>
    </row>
    <row r="187" spans="1:29" s="86" customFormat="1" ht="90" x14ac:dyDescent="0.25">
      <c r="A187" s="205">
        <f>Kispáli!A47</f>
        <v>106</v>
      </c>
      <c r="B187" s="205"/>
      <c r="C187" s="205" t="str">
        <f>Kispáli!C47</f>
        <v>Kispáli</v>
      </c>
      <c r="D187" s="205" t="str">
        <f>Kispáli!D47</f>
        <v>bekötéscsere</v>
      </c>
      <c r="E187" s="205" t="str">
        <f>Kispáli!E47</f>
        <v>A vezeték állapota anyaga, kora, minősége miatt nem megfelelő, elavult.</v>
      </c>
      <c r="F187" s="205" t="str">
        <f>Kispáli!F47</f>
        <v>A bekötővezeték anyaga vízbiztonsági kockázatot rejt magában, illetve nagyobb a valószínűsége a meghibásodásnak.</v>
      </c>
      <c r="G187" s="205" t="str">
        <f>Kispáli!G47</f>
        <v>A vízvezeték kiváltás, a vízigények figyelembevételével megfelelő átmérőjű és anyagú hálózatot kapunk.</v>
      </c>
      <c r="H187" s="205"/>
      <c r="I187" s="182" t="str">
        <f>Kispáli!I47</f>
        <v>Kispáli</v>
      </c>
      <c r="J187" s="142">
        <f t="shared" si="10"/>
        <v>10310</v>
      </c>
      <c r="K187" s="183"/>
      <c r="L187" s="210">
        <f>Kispáli!L47</f>
        <v>45778</v>
      </c>
      <c r="M187" s="210">
        <f>Kispáli!M47</f>
        <v>49309</v>
      </c>
      <c r="N187" s="183" t="str">
        <f>Kispáli!N47</f>
        <v>hosszú</v>
      </c>
      <c r="O187" s="1"/>
      <c r="P187" s="2"/>
      <c r="Q187" s="2"/>
      <c r="R187" s="2"/>
      <c r="S187" s="2"/>
      <c r="T187" s="3">
        <f>Kispáli!T47</f>
        <v>1031</v>
      </c>
      <c r="U187" s="3">
        <f>Kispáli!U47</f>
        <v>1031</v>
      </c>
      <c r="V187" s="3">
        <f>Kispáli!V47</f>
        <v>1031</v>
      </c>
      <c r="W187" s="3">
        <f>Kispáli!W47</f>
        <v>1031</v>
      </c>
      <c r="X187" s="3">
        <f>Kispáli!X47</f>
        <v>1031</v>
      </c>
      <c r="Y187" s="3">
        <f>Kispáli!Y47</f>
        <v>1031</v>
      </c>
      <c r="Z187" s="3">
        <f>Kispáli!Z47</f>
        <v>1031</v>
      </c>
      <c r="AA187" s="3">
        <f>Kispáli!AA47</f>
        <v>1031</v>
      </c>
      <c r="AB187" s="3">
        <f>Kispáli!AB47</f>
        <v>1031</v>
      </c>
      <c r="AC187" s="4">
        <f>Kispáli!AC47</f>
        <v>1031</v>
      </c>
    </row>
    <row r="188" spans="1:29" s="86" customFormat="1" ht="90" x14ac:dyDescent="0.25">
      <c r="A188" s="205">
        <f>Nagypáli!A47</f>
        <v>107</v>
      </c>
      <c r="B188" s="205"/>
      <c r="C188" s="205" t="str">
        <f>Nagypáli!C47</f>
        <v>Nagypáli</v>
      </c>
      <c r="D188" s="205" t="str">
        <f>Nagypáli!D47</f>
        <v>vezeték kiváltás, rekonstrukció, felújítás</v>
      </c>
      <c r="E188" s="205" t="str">
        <f>Nagypáli!E47</f>
        <v>A vezeték állapota anyaga, kora, minősége miatt nem megfelelő, elavult.</v>
      </c>
      <c r="F188" s="205" t="str">
        <f>Nagypáli!F47</f>
        <v>A vezeték elavult műszaki állapota miatt gyakoriak a csőtörések.</v>
      </c>
      <c r="G188" s="205" t="str">
        <f>Nagypáli!G47</f>
        <v>A vízvezeték kiváltás, a vízigények figyelembevételével megfelelő átmérőjű és anyagú hálózatot kapunk.</v>
      </c>
      <c r="H188" s="205"/>
      <c r="I188" s="182" t="str">
        <f>Nagypáli!I47</f>
        <v>Nagypáli</v>
      </c>
      <c r="J188" s="142">
        <f t="shared" si="10"/>
        <v>88190</v>
      </c>
      <c r="K188" s="183"/>
      <c r="L188" s="210">
        <f>Nagypáli!L47</f>
        <v>45778</v>
      </c>
      <c r="M188" s="210">
        <f>Nagypáli!M47</f>
        <v>49309</v>
      </c>
      <c r="N188" s="183" t="str">
        <f>Nagypáli!N47</f>
        <v>hosszú</v>
      </c>
      <c r="O188" s="1"/>
      <c r="P188" s="2"/>
      <c r="Q188" s="2"/>
      <c r="R188" s="2"/>
      <c r="S188" s="2"/>
      <c r="T188" s="3">
        <f>Nagypáli!T47</f>
        <v>8819</v>
      </c>
      <c r="U188" s="3">
        <f>Nagypáli!U47</f>
        <v>8819</v>
      </c>
      <c r="V188" s="3">
        <f>Nagypáli!V47</f>
        <v>8819</v>
      </c>
      <c r="W188" s="3">
        <f>Nagypáli!W47</f>
        <v>8819</v>
      </c>
      <c r="X188" s="3">
        <f>Nagypáli!X47</f>
        <v>8819</v>
      </c>
      <c r="Y188" s="3">
        <f>Nagypáli!Y47</f>
        <v>8819</v>
      </c>
      <c r="Z188" s="3">
        <f>Nagypáli!Z47</f>
        <v>8819</v>
      </c>
      <c r="AA188" s="3">
        <f>Nagypáli!AA47</f>
        <v>8819</v>
      </c>
      <c r="AB188" s="3">
        <f>Nagypáli!AB47</f>
        <v>8819</v>
      </c>
      <c r="AC188" s="4">
        <f>Nagypáli!AC47</f>
        <v>8819</v>
      </c>
    </row>
    <row r="189" spans="1:29" s="86" customFormat="1" ht="90" x14ac:dyDescent="0.25">
      <c r="A189" s="205">
        <f>Sárhida!A47</f>
        <v>105</v>
      </c>
      <c r="B189" s="205"/>
      <c r="C189" s="205" t="str">
        <f>Sárhida!C47</f>
        <v>Sárhida</v>
      </c>
      <c r="D189" s="205" t="str">
        <f>Sárhida!D47</f>
        <v>vezeték kiváltás, rekonstrukció, felújítás</v>
      </c>
      <c r="E189" s="205" t="str">
        <f>Sárhida!E47</f>
        <v xml:space="preserve">A vezeték állapota anyaga, kora, minősége miatt nem megfelelő, elavult. </v>
      </c>
      <c r="F189" s="205" t="str">
        <f>Sárhida!F47</f>
        <v>A vezeték anyaga vízbiztonsági kockázatot rejt magában, illetve nagyobb a valószínűsége a meghibásodásnak.</v>
      </c>
      <c r="G189" s="205" t="str">
        <f>Sárhida!G47</f>
        <v>A vízvezeték kiváltás a vízigények figyelembevételével megfelelő átmérőjű és anyagú hálózatot kapunk.</v>
      </c>
      <c r="H189" s="205"/>
      <c r="I189" s="182" t="str">
        <f>Sárhida!I47</f>
        <v>Sárhida</v>
      </c>
      <c r="J189" s="142">
        <f t="shared" si="10"/>
        <v>71210</v>
      </c>
      <c r="K189" s="183"/>
      <c r="L189" s="210">
        <f>Sárhida!L47</f>
        <v>45748</v>
      </c>
      <c r="M189" s="210">
        <f>Sárhida!M47</f>
        <v>49309</v>
      </c>
      <c r="N189" s="183" t="str">
        <f>Sárhida!N47</f>
        <v>hosszú</v>
      </c>
      <c r="O189" s="1"/>
      <c r="P189" s="2"/>
      <c r="Q189" s="2"/>
      <c r="R189" s="2"/>
      <c r="S189" s="2"/>
      <c r="T189" s="3">
        <f>Sárhida!T47</f>
        <v>7121</v>
      </c>
      <c r="U189" s="3">
        <f>Sárhida!U47</f>
        <v>7121</v>
      </c>
      <c r="V189" s="3">
        <f>Sárhida!V47</f>
        <v>7121</v>
      </c>
      <c r="W189" s="3">
        <f>Sárhida!W47</f>
        <v>7121</v>
      </c>
      <c r="X189" s="3">
        <f>Sárhida!X47</f>
        <v>7121</v>
      </c>
      <c r="Y189" s="3">
        <f>Sárhida!Y47</f>
        <v>7121</v>
      </c>
      <c r="Z189" s="3">
        <f>Sárhida!Z47</f>
        <v>7121</v>
      </c>
      <c r="AA189" s="3">
        <f>Sárhida!AA47</f>
        <v>7121</v>
      </c>
      <c r="AB189" s="3">
        <f>Sárhida!AB47</f>
        <v>7121</v>
      </c>
      <c r="AC189" s="4">
        <f>Sárhida!AC47</f>
        <v>7121</v>
      </c>
    </row>
    <row r="190" spans="1:29" s="86" customFormat="1" ht="90" x14ac:dyDescent="0.25">
      <c r="A190" s="205">
        <f>Teskánd!A47</f>
        <v>109</v>
      </c>
      <c r="B190" s="205"/>
      <c r="C190" s="205" t="str">
        <f>Teskánd!C47</f>
        <v>Teskánd</v>
      </c>
      <c r="D190" s="205" t="str">
        <f>Teskánd!D47</f>
        <v>vezeték kiváltás, rekonstrukció, felújítás</v>
      </c>
      <c r="E190" s="205" t="str">
        <f>Teskánd!E47</f>
        <v xml:space="preserve">A vezeték állapota anyaga, kora, minősége miatt nem megfelelő, elavult. </v>
      </c>
      <c r="F190" s="205" t="str">
        <f>Teskánd!F47</f>
        <v>A vezeték elavult műszaki állapota miatt gyakoriak a csőtörések.</v>
      </c>
      <c r="G190" s="205" t="str">
        <f>Teskánd!G47</f>
        <v>A vízvezeték kiváltás a vízigények figyelembevételével megfelelő átmérőjű és anyagú hálózatot kapunk.</v>
      </c>
      <c r="H190" s="205"/>
      <c r="I190" s="182" t="str">
        <f>Teskánd!I47</f>
        <v>Teskánd</v>
      </c>
      <c r="J190" s="142">
        <f t="shared" si="10"/>
        <v>173750</v>
      </c>
      <c r="K190" s="183"/>
      <c r="L190" s="210">
        <f>Teskánd!L47</f>
        <v>45748</v>
      </c>
      <c r="M190" s="210">
        <f>Teskánd!M47</f>
        <v>49309</v>
      </c>
      <c r="N190" s="183" t="str">
        <f>Teskánd!N47</f>
        <v>hosszú</v>
      </c>
      <c r="O190" s="1"/>
      <c r="P190" s="2"/>
      <c r="Q190" s="2"/>
      <c r="R190" s="2"/>
      <c r="S190" s="2"/>
      <c r="T190" s="3">
        <f>Teskánd!T47</f>
        <v>17375</v>
      </c>
      <c r="U190" s="3">
        <f>Teskánd!U47</f>
        <v>17375</v>
      </c>
      <c r="V190" s="3">
        <f>Teskánd!V47</f>
        <v>17375</v>
      </c>
      <c r="W190" s="3">
        <f>Teskánd!W47</f>
        <v>17375</v>
      </c>
      <c r="X190" s="3">
        <f>Teskánd!X47</f>
        <v>17375</v>
      </c>
      <c r="Y190" s="3">
        <f>Teskánd!Y47</f>
        <v>17375</v>
      </c>
      <c r="Z190" s="3">
        <f>Teskánd!Z47</f>
        <v>17375</v>
      </c>
      <c r="AA190" s="3">
        <f>Teskánd!AA47</f>
        <v>17375</v>
      </c>
      <c r="AB190" s="3">
        <f>Teskánd!AB47</f>
        <v>17375</v>
      </c>
      <c r="AC190" s="4">
        <f>Teskánd!AC47</f>
        <v>17375</v>
      </c>
    </row>
    <row r="191" spans="1:29" s="86" customFormat="1" ht="90" x14ac:dyDescent="0.25">
      <c r="A191" s="205">
        <f>Zalaboldogfa!A46</f>
        <v>110</v>
      </c>
      <c r="B191" s="205"/>
      <c r="C191" s="205" t="str">
        <f>Zalaboldogfa!C46</f>
        <v>Zalaboldogfa</v>
      </c>
      <c r="D191" s="205" t="str">
        <f>Zalaboldogfa!D46</f>
        <v>vezeték kiváltás, rekonstrukció, felújítás</v>
      </c>
      <c r="E191" s="205" t="str">
        <f>Zalaboldogfa!E46</f>
        <v xml:space="preserve">A vezeték állapota anyaga, kora, minősége miatt nem megfelelő, elavult. </v>
      </c>
      <c r="F191" s="205" t="str">
        <f>Zalaboldogfa!F46</f>
        <v>A vezeték elavult műszaki állapota miatt gyakoriak a csőtörések</v>
      </c>
      <c r="G191" s="205" t="str">
        <f>Zalaboldogfa!G46</f>
        <v>A vízvezeték kiváltás, a vízigények figyelembevételével megfelelő átmérőjű és anyagú hálózatot kapunk.</v>
      </c>
      <c r="H191" s="205"/>
      <c r="I191" s="182" t="str">
        <f>Zalaboldogfa!I46</f>
        <v>Zalaboldogfa</v>
      </c>
      <c r="J191" s="142">
        <f t="shared" si="10"/>
        <v>101440</v>
      </c>
      <c r="K191" s="183"/>
      <c r="L191" s="210">
        <f>Zalaboldogfa!L46</f>
        <v>45748</v>
      </c>
      <c r="M191" s="210">
        <f>Zalaboldogfa!M46</f>
        <v>49309</v>
      </c>
      <c r="N191" s="183" t="str">
        <f>Zalaboldogfa!N46</f>
        <v>hosszú</v>
      </c>
      <c r="O191" s="1"/>
      <c r="P191" s="2"/>
      <c r="Q191" s="2"/>
      <c r="R191" s="2"/>
      <c r="S191" s="2"/>
      <c r="T191" s="3">
        <f>Zalaboldogfa!T46</f>
        <v>10144</v>
      </c>
      <c r="U191" s="3">
        <f>Zalaboldogfa!U46</f>
        <v>10144</v>
      </c>
      <c r="V191" s="3">
        <f>Zalaboldogfa!V46</f>
        <v>10144</v>
      </c>
      <c r="W191" s="3">
        <f>Zalaboldogfa!W46</f>
        <v>10144</v>
      </c>
      <c r="X191" s="3">
        <f>Zalaboldogfa!X46</f>
        <v>10144</v>
      </c>
      <c r="Y191" s="3">
        <f>Zalaboldogfa!Y46</f>
        <v>10144</v>
      </c>
      <c r="Z191" s="3">
        <f>Zalaboldogfa!Z46</f>
        <v>10144</v>
      </c>
      <c r="AA191" s="3">
        <f>Zalaboldogfa!AA46</f>
        <v>10144</v>
      </c>
      <c r="AB191" s="3">
        <f>Zalaboldogfa!AB46</f>
        <v>10144</v>
      </c>
      <c r="AC191" s="4">
        <f>Zalaboldogfa!AC46</f>
        <v>10144</v>
      </c>
    </row>
    <row r="192" spans="1:29" s="140" customFormat="1" ht="90" x14ac:dyDescent="0.25">
      <c r="A192" s="205">
        <f>Zalaegerszeg!A127</f>
        <v>114</v>
      </c>
      <c r="B192" s="205"/>
      <c r="C192" s="205" t="str">
        <f>Zalaegerszeg!C127</f>
        <v>Zalaegerszeg</v>
      </c>
      <c r="D192" s="205" t="str">
        <f>Zalaegerszeg!D127</f>
        <v>vezeték kiváltás, rekonstrukció, felújítás</v>
      </c>
      <c r="E192" s="205" t="str">
        <f>Zalaegerszeg!E127</f>
        <v xml:space="preserve">A vezeték állapota anyaga, kora, minősége miatt nem megfelelő, elavult. </v>
      </c>
      <c r="F192" s="205" t="str">
        <f>Zalaegerszeg!F127</f>
        <v>A vezeték anyaga vízbiztonsági kockázatot rejt magában, illetve nagyobb a valószínűsége a meghibásodásnak.</v>
      </c>
      <c r="G192" s="205" t="str">
        <f>Zalaegerszeg!G127</f>
        <v>A vízvezeték kiváltás a vízigények figyelembevételével megfelelő átmérőjű és anyagú hálózatot kapunk.</v>
      </c>
      <c r="H192" s="205"/>
      <c r="I192" s="182" t="str">
        <f>Zalaegerszeg!I127</f>
        <v>Zalaegerszeg</v>
      </c>
      <c r="J192" s="142">
        <f t="shared" si="10"/>
        <v>3490520</v>
      </c>
      <c r="K192" s="183"/>
      <c r="L192" s="210">
        <f>Zalaegerszeg!L127</f>
        <v>45658</v>
      </c>
      <c r="M192" s="210">
        <f>Zalaegerszeg!M127</f>
        <v>49309</v>
      </c>
      <c r="N192" s="183" t="str">
        <f>Zalaegerszeg!N127</f>
        <v>hosszú</v>
      </c>
      <c r="O192" s="44"/>
      <c r="P192" s="34"/>
      <c r="Q192" s="34"/>
      <c r="R192" s="34"/>
      <c r="S192" s="34"/>
      <c r="T192" s="45">
        <f>Zalaegerszeg!T127</f>
        <v>349052</v>
      </c>
      <c r="U192" s="45">
        <f>Zalaegerszeg!U127</f>
        <v>349052</v>
      </c>
      <c r="V192" s="45">
        <f>Zalaegerszeg!V127</f>
        <v>349052</v>
      </c>
      <c r="W192" s="45">
        <f>Zalaegerszeg!W127</f>
        <v>349052</v>
      </c>
      <c r="X192" s="45">
        <f>Zalaegerszeg!X127</f>
        <v>349052</v>
      </c>
      <c r="Y192" s="45">
        <f>Zalaegerszeg!Y127</f>
        <v>349052</v>
      </c>
      <c r="Z192" s="45">
        <f>Zalaegerszeg!Z127</f>
        <v>349052</v>
      </c>
      <c r="AA192" s="45">
        <f>Zalaegerszeg!AA127</f>
        <v>349052</v>
      </c>
      <c r="AB192" s="45">
        <f>Zalaegerszeg!AB127</f>
        <v>349052</v>
      </c>
      <c r="AC192" s="46">
        <f>Zalaegerszeg!AC127</f>
        <v>349052</v>
      </c>
    </row>
    <row r="193" spans="1:29" s="140" customFormat="1" ht="90" x14ac:dyDescent="0.25">
      <c r="A193" s="205">
        <f>Zalaegerszeg!A128</f>
        <v>115</v>
      </c>
      <c r="B193" s="205"/>
      <c r="C193" s="205" t="str">
        <f>Zalaegerszeg!C128</f>
        <v>Zalaegerszeg</v>
      </c>
      <c r="D193" s="205" t="str">
        <f>Zalaegerszeg!D128</f>
        <v>tűzcsap építés, csere</v>
      </c>
      <c r="E193" s="205" t="str">
        <f>Zalaegerszeg!E128</f>
        <v xml:space="preserve">A szerelvény állapota anyaga, kora, minősége miatt nem megfelelő, elavult. </v>
      </c>
      <c r="F193" s="205" t="str">
        <f>Zalaegerszeg!F128</f>
        <v>A szerelvény elavult műszaki állapota miatt gyakoriak a csőtörések.</v>
      </c>
      <c r="G193" s="205" t="str">
        <f>Zalaegerszeg!G128</f>
        <v>A szerelvény kiváltás a vízigények figyelembevételével megfelelő átmérőjű és anyagú hálózatot kapunk.</v>
      </c>
      <c r="H193" s="205"/>
      <c r="I193" s="182" t="str">
        <f>Zalaegerszeg!I128</f>
        <v>Zalaegerszeg</v>
      </c>
      <c r="J193" s="142">
        <f t="shared" si="10"/>
        <v>56750</v>
      </c>
      <c r="K193" s="183"/>
      <c r="L193" s="210">
        <f>Zalaegerszeg!L128</f>
        <v>45658</v>
      </c>
      <c r="M193" s="210">
        <f>Zalaegerszeg!M128</f>
        <v>49309</v>
      </c>
      <c r="N193" s="183" t="str">
        <f>Zalaegerszeg!N128</f>
        <v>hosszú</v>
      </c>
      <c r="O193" s="44"/>
      <c r="P193" s="34"/>
      <c r="Q193" s="34"/>
      <c r="R193" s="34"/>
      <c r="S193" s="34"/>
      <c r="T193" s="45">
        <f>Zalaegerszeg!T128</f>
        <v>5675</v>
      </c>
      <c r="U193" s="45">
        <f>Zalaegerszeg!U128</f>
        <v>5675</v>
      </c>
      <c r="V193" s="45">
        <f>Zalaegerszeg!V128</f>
        <v>5675</v>
      </c>
      <c r="W193" s="45">
        <f>Zalaegerszeg!W128</f>
        <v>5675</v>
      </c>
      <c r="X193" s="45">
        <f>Zalaegerszeg!X128</f>
        <v>5675</v>
      </c>
      <c r="Y193" s="45">
        <f>Zalaegerszeg!Y128</f>
        <v>5675</v>
      </c>
      <c r="Z193" s="45">
        <f>Zalaegerszeg!Z128</f>
        <v>5675</v>
      </c>
      <c r="AA193" s="45">
        <f>Zalaegerszeg!AA128</f>
        <v>5675</v>
      </c>
      <c r="AB193" s="45">
        <f>Zalaegerszeg!AB128</f>
        <v>5675</v>
      </c>
      <c r="AC193" s="46">
        <f>Zalaegerszeg!AC128</f>
        <v>5675</v>
      </c>
    </row>
    <row r="194" spans="1:29" s="140" customFormat="1" ht="90" x14ac:dyDescent="0.25">
      <c r="A194" s="205">
        <f>Zalaegerszeg!A129</f>
        <v>116</v>
      </c>
      <c r="B194" s="205"/>
      <c r="C194" s="205" t="str">
        <f>Zalaegerszeg!C129</f>
        <v>Zalaegerszeg</v>
      </c>
      <c r="D194" s="205" t="str">
        <f>Zalaegerszeg!D129</f>
        <v xml:space="preserve">gerincvezeték csere </v>
      </c>
      <c r="E194" s="205" t="str">
        <f>Zalaegerszeg!E129</f>
        <v xml:space="preserve">A vezeték állapota anyaga, kora, minősége miatt nem megfelelő, elavult. </v>
      </c>
      <c r="F194" s="205" t="str">
        <f>Zalaegerszeg!F129</f>
        <v>A vezeték elavult műszaki állapota miatt gyakoriak a csőtörések.</v>
      </c>
      <c r="G194" s="205" t="str">
        <f>Zalaegerszeg!G129</f>
        <v>A vízvezeték kiváltás a vízigények figyelembevételével megfelelő átmérőjű és anyagú hálózatot kapunk.</v>
      </c>
      <c r="H194" s="205"/>
      <c r="I194" s="182" t="str">
        <f>Zalaegerszeg!I129</f>
        <v>Zalaegerszeg</v>
      </c>
      <c r="J194" s="142">
        <f t="shared" si="10"/>
        <v>313475</v>
      </c>
      <c r="K194" s="183"/>
      <c r="L194" s="210">
        <f>Zalaegerszeg!L129</f>
        <v>45658</v>
      </c>
      <c r="M194" s="210">
        <f>Zalaegerszeg!M129</f>
        <v>49309</v>
      </c>
      <c r="N194" s="183" t="str">
        <f>Zalaegerszeg!N129</f>
        <v>hosszú</v>
      </c>
      <c r="O194" s="44"/>
      <c r="P194" s="34"/>
      <c r="Q194" s="34"/>
      <c r="R194" s="34"/>
      <c r="S194" s="34"/>
      <c r="T194" s="45">
        <f>Zalaegerszeg!T129</f>
        <v>27140</v>
      </c>
      <c r="U194" s="45">
        <f>Zalaegerszeg!U129</f>
        <v>29945</v>
      </c>
      <c r="V194" s="45">
        <f>Zalaegerszeg!V129</f>
        <v>29945</v>
      </c>
      <c r="W194" s="45">
        <f>Zalaegerszeg!W129</f>
        <v>31815</v>
      </c>
      <c r="X194" s="45">
        <f>Zalaegerszeg!X129</f>
        <v>24335</v>
      </c>
      <c r="Y194" s="45">
        <f>Zalaegerszeg!Y129</f>
        <v>50515</v>
      </c>
      <c r="Z194" s="45">
        <f>Zalaegerszeg!Z129</f>
        <v>29945</v>
      </c>
      <c r="AA194" s="45">
        <f>Zalaegerszeg!AA129</f>
        <v>29945</v>
      </c>
      <c r="AB194" s="45">
        <f>Zalaegerszeg!AB129</f>
        <v>29945</v>
      </c>
      <c r="AC194" s="46">
        <f>Zalaegerszeg!AC129</f>
        <v>29945</v>
      </c>
    </row>
    <row r="195" spans="1:29" s="86" customFormat="1" ht="105" x14ac:dyDescent="0.25">
      <c r="A195" s="205">
        <f>Zalaegerszeg!A130</f>
        <v>117</v>
      </c>
      <c r="B195" s="205"/>
      <c r="C195" s="205" t="str">
        <f>Zalaegerszeg!C130</f>
        <v>Zalaegerszeg</v>
      </c>
      <c r="D195" s="205" t="str">
        <f>Zalaegerszeg!D130</f>
        <v>mechanikai tisztítási csomópontok kiépítése</v>
      </c>
      <c r="E195" s="205" t="str">
        <f>Zalaegerszeg!E130</f>
        <v>A meglévő szerelvényekkel korlátozott korlátozottak a hálózattisztítási lehetőségek.</v>
      </c>
      <c r="F195" s="205" t="str">
        <f>Zalaegerszeg!F130</f>
        <v>Rendszeres hálózatisztítás végrehajtása a jövőben.</v>
      </c>
      <c r="G195" s="205" t="str">
        <f>Zalaegerszeg!G130</f>
        <v>A tisztítási csomópontok kialakításával lehetőség nyílik a rendszeres hálózattisztítások elvégzésére.</v>
      </c>
      <c r="H195" s="205"/>
      <c r="I195" s="182" t="str">
        <f>Zalaegerszeg!I130</f>
        <v>Zalaegerszeg</v>
      </c>
      <c r="J195" s="142">
        <f t="shared" si="10"/>
        <v>80000</v>
      </c>
      <c r="K195" s="183"/>
      <c r="L195" s="210">
        <f>Zalaegerszeg!L130</f>
        <v>45658</v>
      </c>
      <c r="M195" s="210">
        <f>Zalaegerszeg!M130</f>
        <v>49309</v>
      </c>
      <c r="N195" s="183" t="str">
        <f>Zalaegerszeg!N130</f>
        <v>hosszú</v>
      </c>
      <c r="O195" s="1"/>
      <c r="P195" s="2"/>
      <c r="Q195" s="2"/>
      <c r="R195" s="2"/>
      <c r="S195" s="2"/>
      <c r="T195" s="45">
        <f>Zalaegerszeg!T130</f>
        <v>8000</v>
      </c>
      <c r="U195" s="45">
        <f>Zalaegerszeg!U130</f>
        <v>8000</v>
      </c>
      <c r="V195" s="45">
        <f>Zalaegerszeg!V130</f>
        <v>8000</v>
      </c>
      <c r="W195" s="45">
        <f>Zalaegerszeg!W130</f>
        <v>8000</v>
      </c>
      <c r="X195" s="45">
        <f>Zalaegerszeg!X130</f>
        <v>8000</v>
      </c>
      <c r="Y195" s="45">
        <f>Zalaegerszeg!Y130</f>
        <v>8000</v>
      </c>
      <c r="Z195" s="45">
        <f>Zalaegerszeg!Z130</f>
        <v>8000</v>
      </c>
      <c r="AA195" s="45">
        <f>Zalaegerszeg!AA130</f>
        <v>8000</v>
      </c>
      <c r="AB195" s="45">
        <f>Zalaegerszeg!AB130</f>
        <v>8000</v>
      </c>
      <c r="AC195" s="46">
        <f>Zalaegerszeg!AC130</f>
        <v>8000</v>
      </c>
    </row>
    <row r="196" spans="1:29" s="86" customFormat="1" ht="90" x14ac:dyDescent="0.25">
      <c r="A196" s="205">
        <f>Zalaegerszeg!A131</f>
        <v>118</v>
      </c>
      <c r="B196" s="205"/>
      <c r="C196" s="205" t="str">
        <f>Zalaegerszeg!C131</f>
        <v>Zalaegerszeg</v>
      </c>
      <c r="D196" s="205" t="str">
        <f>Zalaegerszeg!D131</f>
        <v>ivóvízvezeték rekonstrukcióhoz köthető tervezési feladatok</v>
      </c>
      <c r="E196" s="205" t="str">
        <f>Zalaegerszeg!E131</f>
        <v xml:space="preserve">A vezeték állapota anyaga, kora, minősége miatt nem megfelelő, elavult. </v>
      </c>
      <c r="F196" s="205" t="str">
        <f>Zalaegerszeg!F131</f>
        <v>A vezeték elavult műszaki állapota miatt gyakoriak a csőtörések.</v>
      </c>
      <c r="G196" s="205" t="str">
        <f>Zalaegerszeg!G131</f>
        <v>A vízvezeték kiváltás a vízigények figyelembevételével megfelelő átmérőjű és anyagú hálózatot kapunk.</v>
      </c>
      <c r="H196" s="205"/>
      <c r="I196" s="182" t="str">
        <f>Zalaegerszeg!I131</f>
        <v>Zalaegerszeg</v>
      </c>
      <c r="J196" s="142">
        <f t="shared" si="10"/>
        <v>30000</v>
      </c>
      <c r="K196" s="183"/>
      <c r="L196" s="210">
        <f>Zalaegerszeg!L131</f>
        <v>45658</v>
      </c>
      <c r="M196" s="210">
        <f>Zalaegerszeg!M131</f>
        <v>49309</v>
      </c>
      <c r="N196" s="183" t="str">
        <f>Zalaegerszeg!N131</f>
        <v>hosszú</v>
      </c>
      <c r="O196" s="1"/>
      <c r="P196" s="2"/>
      <c r="Q196" s="2"/>
      <c r="R196" s="2"/>
      <c r="S196" s="2"/>
      <c r="T196" s="45">
        <f>Zalaegerszeg!T131</f>
        <v>3000</v>
      </c>
      <c r="U196" s="45">
        <f>Zalaegerszeg!U131</f>
        <v>3000</v>
      </c>
      <c r="V196" s="45">
        <f>Zalaegerszeg!V131</f>
        <v>3000</v>
      </c>
      <c r="W196" s="45">
        <f>Zalaegerszeg!W131</f>
        <v>3000</v>
      </c>
      <c r="X196" s="45">
        <f>Zalaegerszeg!X131</f>
        <v>3000</v>
      </c>
      <c r="Y196" s="45">
        <f>Zalaegerszeg!Y131</f>
        <v>3000</v>
      </c>
      <c r="Z196" s="45">
        <f>Zalaegerszeg!Z131</f>
        <v>3000</v>
      </c>
      <c r="AA196" s="45">
        <f>Zalaegerszeg!AA131</f>
        <v>3000</v>
      </c>
      <c r="AB196" s="45">
        <f>Zalaegerszeg!AB131</f>
        <v>3000</v>
      </c>
      <c r="AC196" s="46">
        <f>Zalaegerszeg!AC131</f>
        <v>3000</v>
      </c>
    </row>
    <row r="197" spans="1:29" s="86" customFormat="1" ht="90" x14ac:dyDescent="0.25">
      <c r="A197" s="205">
        <f>Zalaszentgyörgy!A47</f>
        <v>119</v>
      </c>
      <c r="B197" s="205"/>
      <c r="C197" s="205" t="str">
        <f>Zalaszentgyörgy!C47</f>
        <v>Zalaszentgyörgy</v>
      </c>
      <c r="D197" s="205" t="str">
        <f>Zalaszentgyörgy!D47</f>
        <v>ivóvízhálózat rekonstrukció</v>
      </c>
      <c r="E197" s="205" t="str">
        <f>Zalaszentgyörgy!E47</f>
        <v xml:space="preserve">A vezeték állapota anyaga, kora, minősége miatt nem megfelelő, elavult. </v>
      </c>
      <c r="F197" s="205" t="str">
        <f>Zalaszentgyörgy!F47</f>
        <v>A vezeték elavult műszaki állapota miatt gyakoriak a csőtörések</v>
      </c>
      <c r="G197" s="205" t="str">
        <f>Zalaszentgyörgy!G47</f>
        <v>A vízvezeték kiváltás, a vízigények figyelembevételével megfelelő átmérőjű és anyagú hálózatot kapunk.</v>
      </c>
      <c r="H197" s="205"/>
      <c r="I197" s="182" t="str">
        <f>Zalaszentgyörgy!I47</f>
        <v>Zalaszentgyörgy</v>
      </c>
      <c r="J197" s="142">
        <f t="shared" si="10"/>
        <v>102580</v>
      </c>
      <c r="K197" s="183"/>
      <c r="L197" s="210">
        <f>Zalaszentgyörgy!L47</f>
        <v>45748</v>
      </c>
      <c r="M197" s="210">
        <f>Zalaszentgyörgy!M47</f>
        <v>49309</v>
      </c>
      <c r="N197" s="183" t="str">
        <f>Zalaszentgyörgy!N47</f>
        <v>hosszú</v>
      </c>
      <c r="O197" s="1"/>
      <c r="P197" s="2"/>
      <c r="Q197" s="2"/>
      <c r="R197" s="2"/>
      <c r="S197" s="2"/>
      <c r="T197" s="3">
        <f>Zalaszentgyörgy!T47</f>
        <v>10258</v>
      </c>
      <c r="U197" s="3">
        <f>Zalaszentgyörgy!U47</f>
        <v>10258</v>
      </c>
      <c r="V197" s="3">
        <f>Zalaszentgyörgy!V47</f>
        <v>10258</v>
      </c>
      <c r="W197" s="3">
        <f>Zalaszentgyörgy!W47</f>
        <v>10258</v>
      </c>
      <c r="X197" s="3">
        <f>Zalaszentgyörgy!X47</f>
        <v>10258</v>
      </c>
      <c r="Y197" s="3">
        <f>Zalaszentgyörgy!Y47</f>
        <v>10258</v>
      </c>
      <c r="Z197" s="3">
        <f>Zalaszentgyörgy!Z47</f>
        <v>10258</v>
      </c>
      <c r="AA197" s="3">
        <f>Zalaszentgyörgy!AA47</f>
        <v>10258</v>
      </c>
      <c r="AB197" s="3">
        <f>Zalaszentgyörgy!AB47</f>
        <v>10258</v>
      </c>
      <c r="AC197" s="4">
        <f>Zalaszentgyörgy!AC47</f>
        <v>10258</v>
      </c>
    </row>
    <row r="198" spans="1:29" s="140" customFormat="1" ht="90" x14ac:dyDescent="0.25">
      <c r="A198" s="205">
        <f>Zalaegerszeg!A132</f>
        <v>126</v>
      </c>
      <c r="B198" s="205"/>
      <c r="C198" s="205" t="str">
        <f>Zalaegerszeg!C132</f>
        <v>Zalaegerszeg Keleti átemelő</v>
      </c>
      <c r="D198" s="205" t="str">
        <f>Zalaegerszeg!D132</f>
        <v>kimenő ág csere</v>
      </c>
      <c r="E198" s="205" t="str">
        <f>Zalaegerszeg!E132</f>
        <v xml:space="preserve">A vezeték állapota anyaga, kora, minősége miatt nem megfelelő, elavult. </v>
      </c>
      <c r="F198" s="205" t="str">
        <f>Zalaegerszeg!F132</f>
        <v>A vezeték elavult műszaki állapota miatt gyakoriak a csőtörések.</v>
      </c>
      <c r="G198" s="205" t="str">
        <f>Zalaegerszeg!G132</f>
        <v>A vízvezeték kiváltás a vízigények figyelembevételével megfelelő átmérőjű és anyagú hálózatot kapunk.</v>
      </c>
      <c r="H198" s="205"/>
      <c r="I198" s="182" t="str">
        <f>Zalaegerszeg!I132</f>
        <v>Zalaegerszeg</v>
      </c>
      <c r="J198" s="142">
        <f>SUM(O198:AC198)</f>
        <v>39270</v>
      </c>
      <c r="K198" s="183"/>
      <c r="L198" s="210">
        <f>Zalaegerszeg!L132</f>
        <v>46478</v>
      </c>
      <c r="M198" s="210">
        <f>Zalaegerszeg!M132</f>
        <v>46507</v>
      </c>
      <c r="N198" s="183" t="str">
        <f>Zalaegerszeg!N132</f>
        <v>hosszú</v>
      </c>
      <c r="O198" s="44"/>
      <c r="P198" s="34"/>
      <c r="Q198" s="34"/>
      <c r="R198" s="34"/>
      <c r="S198" s="34"/>
      <c r="T198" s="45"/>
      <c r="U198" s="45"/>
      <c r="V198" s="45">
        <f>Zalaegerszeg!V132</f>
        <v>39270</v>
      </c>
      <c r="W198" s="45"/>
      <c r="X198" s="45"/>
      <c r="Y198" s="45"/>
      <c r="Z198" s="45"/>
      <c r="AA198" s="45"/>
      <c r="AB198" s="45"/>
      <c r="AC198" s="46"/>
    </row>
    <row r="199" spans="1:29" s="86" customFormat="1" ht="90" x14ac:dyDescent="0.25">
      <c r="A199" s="205">
        <f>Dobronhegy!A44</f>
        <v>133</v>
      </c>
      <c r="B199" s="205"/>
      <c r="C199" s="205" t="str">
        <f>Dobronhegy!C44</f>
        <v>Dobronhegy Petőfi u.</v>
      </c>
      <c r="D199" s="205" t="str">
        <f>Dobronhegy!D44</f>
        <v>csőhíd csere (NA100 6 fm)</v>
      </c>
      <c r="E199" s="205" t="str">
        <f>Dobronhegy!E44</f>
        <v xml:space="preserve">A vezeték állapota anyaga, kora, minősége miatt nem megfelelő, elavult. </v>
      </c>
      <c r="F199" s="205" t="str">
        <f>Dobronhegy!F44</f>
        <v>A vezeték elavult műszaki állapota miatt gyakoriak a csőtörések</v>
      </c>
      <c r="G199" s="205" t="str">
        <f>Dobronhegy!G44</f>
        <v>A vízvezeték kiváltás, a vízigények figyelembevételével megfelelő átmérőjű és anyagú hálózatot kapunk.</v>
      </c>
      <c r="H199" s="205"/>
      <c r="I199" s="182" t="str">
        <f>Dobronhegy!I44</f>
        <v>Dobronhegy</v>
      </c>
      <c r="J199" s="142">
        <f t="shared" si="10"/>
        <v>400</v>
      </c>
      <c r="K199" s="183"/>
      <c r="L199" s="210">
        <f>Dobronhegy!L44</f>
        <v>47209</v>
      </c>
      <c r="M199" s="210">
        <f>Dobronhegy!M44</f>
        <v>48579</v>
      </c>
      <c r="N199" s="183" t="str">
        <f>Dobronhegy!N44</f>
        <v>hosszú</v>
      </c>
      <c r="O199" s="1"/>
      <c r="P199" s="2"/>
      <c r="Q199" s="2"/>
      <c r="R199" s="2"/>
      <c r="S199" s="2"/>
      <c r="T199" s="3"/>
      <c r="U199" s="3"/>
      <c r="V199" s="3"/>
      <c r="W199" s="3"/>
      <c r="X199" s="3">
        <f>Dobronhegy!X44</f>
        <v>100</v>
      </c>
      <c r="Y199" s="3">
        <f>Dobronhegy!Y44</f>
        <v>100</v>
      </c>
      <c r="Z199" s="3">
        <f>Dobronhegy!Z44</f>
        <v>100</v>
      </c>
      <c r="AA199" s="3">
        <f>Dobronhegy!AA44</f>
        <v>100</v>
      </c>
      <c r="AB199" s="3"/>
      <c r="AC199" s="4"/>
    </row>
    <row r="200" spans="1:29" s="140" customFormat="1" ht="90" x14ac:dyDescent="0.25">
      <c r="A200" s="205">
        <f>Zalaegerszeg!A133</f>
        <v>139</v>
      </c>
      <c r="B200" s="205"/>
      <c r="C200" s="205" t="str">
        <f>Zalaegerszeg!C133</f>
        <v>Zalaegerszeg Bíró M. út (Berzsenyi - Petőfi u. között)</v>
      </c>
      <c r="D200" s="205" t="str">
        <f>Zalaegerszeg!D133</f>
        <v>gerincvezeték csere (D355 330 fm))</v>
      </c>
      <c r="E200" s="205" t="str">
        <f>Zalaegerszeg!E133</f>
        <v xml:space="preserve">A vezeték állapota anyaga, kora, minősége miatt nem megfelelő, elavult. </v>
      </c>
      <c r="F200" s="205" t="str">
        <f>Zalaegerszeg!F133</f>
        <v>A vezeték elavult műszaki állapota miatt gyakoriak a csőtörések.</v>
      </c>
      <c r="G200" s="205" t="str">
        <f>Zalaegerszeg!G133</f>
        <v>A vízvezeték kiváltás a vízigények figyelembevételével megfelelő átmérőjű és anyagú hálózatot kapunk.</v>
      </c>
      <c r="H200" s="205"/>
      <c r="I200" s="182" t="str">
        <f>Zalaegerszeg!I133</f>
        <v>Zalaegerszeg</v>
      </c>
      <c r="J200" s="142">
        <f t="shared" ref="J200:J202" si="15">SUM(O200:AC200)</f>
        <v>23375</v>
      </c>
      <c r="K200" s="183"/>
      <c r="L200" s="210">
        <f>Zalaegerszeg!L133</f>
        <v>47209</v>
      </c>
      <c r="M200" s="210">
        <f>Zalaegerszeg!M133</f>
        <v>47238</v>
      </c>
      <c r="N200" s="183" t="str">
        <f>Zalaegerszeg!N133</f>
        <v>hosszú</v>
      </c>
      <c r="O200" s="44"/>
      <c r="P200" s="34"/>
      <c r="Q200" s="34"/>
      <c r="R200" s="34"/>
      <c r="S200" s="34"/>
      <c r="T200" s="45"/>
      <c r="U200" s="45"/>
      <c r="V200" s="45"/>
      <c r="W200" s="45"/>
      <c r="X200" s="45">
        <f>Zalaegerszeg!X133</f>
        <v>23375</v>
      </c>
      <c r="Y200" s="45"/>
      <c r="Z200" s="45"/>
      <c r="AA200" s="45"/>
      <c r="AB200" s="45"/>
      <c r="AC200" s="46"/>
    </row>
    <row r="201" spans="1:29" s="86" customFormat="1" ht="90" x14ac:dyDescent="0.25">
      <c r="A201" s="205">
        <f>Zalaszentgyörgy!A48</f>
        <v>138</v>
      </c>
      <c r="B201" s="205"/>
      <c r="C201" s="205" t="str">
        <f>Zalaszentgyörgy!C48</f>
        <v>Zalaszentgyörgy</v>
      </c>
      <c r="D201" s="205" t="str">
        <f>Zalaszentgyörgy!D48</f>
        <v>tűzcsap építés, csere</v>
      </c>
      <c r="E201" s="205" t="str">
        <f>Zalaszentgyörgy!E48</f>
        <v xml:space="preserve">A szerelvény állapota anyaga, kora, minősége miatt nem megfelelő, elavult. </v>
      </c>
      <c r="F201" s="205" t="str">
        <f>Zalaszentgyörgy!F48</f>
        <v>A vezeték elavult műszaki állapota miatt gyakoriak a csőtörések</v>
      </c>
      <c r="G201" s="205" t="str">
        <f>Zalaszentgyörgy!G48</f>
        <v>A szerelvény kiváltás, a vízigények figyelembevételével megfelelő átmérőjű és anyagú hálózatot kapunk.</v>
      </c>
      <c r="H201" s="205"/>
      <c r="I201" s="182" t="str">
        <f>Zalaszentgyörgy!I48</f>
        <v>Zalaszentgyörgy</v>
      </c>
      <c r="J201" s="142">
        <f t="shared" si="15"/>
        <v>500</v>
      </c>
      <c r="K201" s="183"/>
      <c r="L201" s="210">
        <f>Zalaszentgyörgy!L48</f>
        <v>47209</v>
      </c>
      <c r="M201" s="210">
        <f>Zalaszentgyörgy!M48</f>
        <v>47483</v>
      </c>
      <c r="N201" s="183" t="str">
        <f>Zalaszentgyörgy!N48</f>
        <v>hosszú</v>
      </c>
      <c r="O201" s="1"/>
      <c r="P201" s="2"/>
      <c r="Q201" s="2"/>
      <c r="R201" s="2"/>
      <c r="S201" s="2"/>
      <c r="T201" s="3"/>
      <c r="U201" s="3"/>
      <c r="V201" s="3"/>
      <c r="W201" s="3"/>
      <c r="X201" s="3">
        <f>Zalaszentgyörgy!X48</f>
        <v>500</v>
      </c>
      <c r="Y201" s="3"/>
      <c r="Z201" s="3"/>
      <c r="AA201" s="3"/>
      <c r="AB201" s="3"/>
      <c r="AC201" s="4"/>
    </row>
    <row r="202" spans="1:29" s="86" customFormat="1" ht="90" x14ac:dyDescent="0.25">
      <c r="A202" s="205">
        <f>Bagod!A49</f>
        <v>141</v>
      </c>
      <c r="B202" s="205"/>
      <c r="C202" s="205" t="str">
        <f>Bagod!C49</f>
        <v>Bagod Ady Endre utca</v>
      </c>
      <c r="D202" s="205" t="str">
        <f>Bagod!D49</f>
        <v>gerincvezeték csere (d225 800 fm)</v>
      </c>
      <c r="E202" s="205" t="str">
        <f>Bagod!E49</f>
        <v xml:space="preserve">A vezeték állapota anyaga, kora, minősége miatt nem megfelelő, elavult. </v>
      </c>
      <c r="F202" s="205" t="str">
        <f>Bagod!F49</f>
        <v>A vezeték elavult műszaki állapota miatt gyakoriak a csőtörések</v>
      </c>
      <c r="G202" s="205" t="str">
        <f>Bagod!G49</f>
        <v>A vízvezeték kiváltás, a vízigények figyelembevételével megfelelő átmérőjű és anyagú hálózatot kapunk.</v>
      </c>
      <c r="H202" s="205"/>
      <c r="I202" s="182" t="str">
        <f>Bagod!I49</f>
        <v>Bagod</v>
      </c>
      <c r="J202" s="142">
        <f t="shared" si="15"/>
        <v>13605</v>
      </c>
      <c r="K202" s="183"/>
      <c r="L202" s="210">
        <f>Bagod!L49</f>
        <v>47574</v>
      </c>
      <c r="M202" s="210">
        <f>Bagod!M49</f>
        <v>49309</v>
      </c>
      <c r="N202" s="183" t="str">
        <f>Bagod!N49</f>
        <v>hosszú</v>
      </c>
      <c r="O202" s="1"/>
      <c r="P202" s="2"/>
      <c r="Q202" s="2"/>
      <c r="R202" s="2"/>
      <c r="S202" s="2"/>
      <c r="T202" s="3"/>
      <c r="U202" s="3"/>
      <c r="V202" s="3"/>
      <c r="W202" s="3"/>
      <c r="X202" s="3"/>
      <c r="Y202" s="3">
        <f>Bagod!Y49</f>
        <v>2721</v>
      </c>
      <c r="Z202" s="3">
        <f>Bagod!Z49</f>
        <v>2721</v>
      </c>
      <c r="AA202" s="3">
        <f>Bagod!AA49</f>
        <v>2721</v>
      </c>
      <c r="AB202" s="3">
        <f>Bagod!AB49</f>
        <v>2721</v>
      </c>
      <c r="AC202" s="4">
        <f>Bagod!AC49</f>
        <v>2721</v>
      </c>
    </row>
    <row r="203" spans="1:29" s="114" customFormat="1" x14ac:dyDescent="0.25">
      <c r="A203" s="163"/>
      <c r="B203" s="59"/>
      <c r="C203" s="60"/>
      <c r="D203" s="60"/>
      <c r="E203" s="60"/>
      <c r="F203" s="60"/>
      <c r="G203" s="60"/>
      <c r="H203" s="112"/>
      <c r="I203" s="182"/>
      <c r="J203" s="182"/>
      <c r="K203" s="65"/>
      <c r="L203" s="113"/>
      <c r="M203" s="66"/>
      <c r="N203" s="65"/>
      <c r="O203" s="1"/>
      <c r="P203" s="2"/>
      <c r="Q203" s="34"/>
      <c r="R203" s="34"/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x14ac:dyDescent="0.25">
      <c r="A204" s="167"/>
      <c r="B204" s="75" t="s">
        <v>2</v>
      </c>
      <c r="C204" s="71"/>
      <c r="D204" s="71"/>
      <c r="E204" s="71"/>
      <c r="F204" s="71"/>
      <c r="G204" s="71"/>
      <c r="H204" s="76"/>
      <c r="I204" s="181"/>
      <c r="J204" s="181"/>
      <c r="K204" s="76"/>
      <c r="L204" s="73"/>
      <c r="M204" s="73"/>
      <c r="N204" s="76"/>
      <c r="O204" s="76"/>
      <c r="P204" s="76"/>
      <c r="Q204" s="77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93"/>
    </row>
    <row r="205" spans="1:29" x14ac:dyDescent="0.25">
      <c r="A205" s="163"/>
      <c r="B205" s="59"/>
      <c r="C205" s="115"/>
      <c r="D205" s="60"/>
      <c r="E205" s="19"/>
      <c r="F205" s="19"/>
      <c r="G205" s="19"/>
      <c r="H205" s="65"/>
      <c r="I205" s="182"/>
      <c r="J205" s="183"/>
      <c r="K205" s="65"/>
      <c r="L205" s="66"/>
      <c r="M205" s="66"/>
      <c r="N205" s="67"/>
      <c r="O205" s="1"/>
      <c r="P205" s="2"/>
      <c r="Q205" s="34"/>
      <c r="R205" s="34"/>
      <c r="S205" s="2"/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x14ac:dyDescent="0.25">
      <c r="A206" s="167"/>
      <c r="B206" s="75" t="s">
        <v>3</v>
      </c>
      <c r="C206" s="71"/>
      <c r="D206" s="71"/>
      <c r="E206" s="71"/>
      <c r="F206" s="71"/>
      <c r="G206" s="71"/>
      <c r="H206" s="76"/>
      <c r="I206" s="181"/>
      <c r="J206" s="194"/>
      <c r="K206" s="76"/>
      <c r="L206" s="73"/>
      <c r="M206" s="73"/>
      <c r="N206" s="76"/>
      <c r="O206" s="76"/>
      <c r="P206" s="76"/>
      <c r="Q206" s="77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93"/>
    </row>
    <row r="207" spans="1:29" x14ac:dyDescent="0.25">
      <c r="A207" s="163"/>
      <c r="B207" s="59"/>
      <c r="C207" s="115"/>
      <c r="D207" s="60"/>
      <c r="E207" s="19"/>
      <c r="F207" s="19"/>
      <c r="G207" s="19"/>
      <c r="H207" s="65"/>
      <c r="I207" s="182"/>
      <c r="J207" s="183"/>
      <c r="K207" s="65"/>
      <c r="L207" s="66"/>
      <c r="M207" s="66"/>
      <c r="N207" s="67"/>
      <c r="O207" s="1"/>
      <c r="P207" s="2"/>
      <c r="Q207" s="34"/>
      <c r="R207" s="34"/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x14ac:dyDescent="0.25">
      <c r="A208" s="167"/>
      <c r="B208" s="76" t="s">
        <v>47</v>
      </c>
      <c r="C208" s="71"/>
      <c r="D208" s="71"/>
      <c r="E208" s="71"/>
      <c r="F208" s="71"/>
      <c r="G208" s="71"/>
      <c r="H208" s="76"/>
      <c r="I208" s="181"/>
      <c r="J208" s="181"/>
      <c r="K208" s="76"/>
      <c r="L208" s="73"/>
      <c r="M208" s="73"/>
      <c r="N208" s="76"/>
      <c r="O208" s="76"/>
      <c r="P208" s="76"/>
      <c r="Q208" s="77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93"/>
    </row>
    <row r="209" spans="1:29" s="114" customFormat="1" x14ac:dyDescent="0.25">
      <c r="A209" s="174"/>
      <c r="B209" s="116" t="s">
        <v>1</v>
      </c>
      <c r="C209" s="117"/>
      <c r="D209" s="117"/>
      <c r="E209" s="117"/>
      <c r="F209" s="117"/>
      <c r="G209" s="117"/>
      <c r="H209" s="118"/>
      <c r="I209" s="189"/>
      <c r="J209" s="189"/>
      <c r="K209" s="118"/>
      <c r="L209" s="119"/>
      <c r="M209" s="119"/>
      <c r="N209" s="118"/>
      <c r="O209" s="118"/>
      <c r="P209" s="118"/>
      <c r="Q209" s="120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21"/>
    </row>
    <row r="210" spans="1:29" s="86" customFormat="1" ht="135" x14ac:dyDescent="0.25">
      <c r="A210" s="205">
        <f>Zalaegerszeg!A141</f>
        <v>130</v>
      </c>
      <c r="B210" s="205"/>
      <c r="C210" s="205" t="str">
        <f>Zalaegerszeg!C141</f>
        <v>Zalaegerszeg Jánkahegyi víztároló</v>
      </c>
      <c r="D210" s="205" t="str">
        <f>Zalaegerszeg!D141</f>
        <v>egyéb közmű építmények felújítása</v>
      </c>
      <c r="E210" s="205" t="str">
        <f>Zalaegerszeg!E141</f>
        <v>Az épület/építmény minősége és állaga  leromlott.</v>
      </c>
      <c r="F210" s="205" t="str">
        <f>Zalaegerszeg!F141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0" s="205" t="str">
        <f>Zalaegerszeg!G141</f>
        <v>Az épület/építmény megfelelő műszaki állapota révén ellátja a vagyon- és vízbiztonsági feladatait.</v>
      </c>
      <c r="H210" s="205"/>
      <c r="I210" s="182" t="str">
        <f>Zalaegerszeg!I141</f>
        <v>Zalaegerszeg</v>
      </c>
      <c r="J210" s="142">
        <f t="shared" ref="J210" si="16">SUM(O210:AC210)</f>
        <v>50000</v>
      </c>
      <c r="K210" s="183"/>
      <c r="L210" s="210">
        <f>Zalaegerszeg!L141</f>
        <v>46753</v>
      </c>
      <c r="M210" s="210">
        <f>Zalaegerszeg!M141</f>
        <v>47118</v>
      </c>
      <c r="N210" s="183" t="str">
        <f>Zalaegerszeg!N141</f>
        <v>hosszú</v>
      </c>
      <c r="O210" s="1"/>
      <c r="P210" s="2"/>
      <c r="Q210" s="2"/>
      <c r="R210" s="2"/>
      <c r="S210" s="2"/>
      <c r="T210" s="3"/>
      <c r="U210" s="3"/>
      <c r="V210" s="3"/>
      <c r="W210" s="3">
        <f>Zalaegerszeg!W141</f>
        <v>50000</v>
      </c>
      <c r="X210" s="3"/>
      <c r="Y210" s="3"/>
      <c r="Z210" s="3"/>
      <c r="AA210" s="3"/>
      <c r="AB210" s="3"/>
      <c r="AC210" s="4"/>
    </row>
    <row r="211" spans="1:29" x14ac:dyDescent="0.25">
      <c r="A211" s="163"/>
      <c r="B211" s="59"/>
      <c r="C211" s="60"/>
      <c r="D211" s="60"/>
      <c r="E211" s="60"/>
      <c r="F211" s="60"/>
      <c r="G211" s="60"/>
      <c r="H211" s="65"/>
      <c r="I211" s="182"/>
      <c r="J211" s="182"/>
      <c r="K211" s="65"/>
      <c r="L211" s="66"/>
      <c r="M211" s="66"/>
      <c r="N211" s="107"/>
      <c r="O211" s="1"/>
      <c r="P211" s="2"/>
      <c r="Q211" s="34"/>
      <c r="R211" s="34"/>
      <c r="S211" s="2"/>
      <c r="T211" s="3"/>
      <c r="U211" s="3"/>
      <c r="V211" s="3"/>
      <c r="W211" s="3"/>
      <c r="X211" s="3"/>
      <c r="Y211" s="3"/>
      <c r="Z211" s="3"/>
      <c r="AA211" s="3"/>
      <c r="AB211" s="3"/>
      <c r="AC211" s="4"/>
    </row>
    <row r="212" spans="1:29" s="114" customFormat="1" x14ac:dyDescent="0.25">
      <c r="A212" s="174"/>
      <c r="B212" s="116" t="s">
        <v>2</v>
      </c>
      <c r="C212" s="117"/>
      <c r="D212" s="117"/>
      <c r="E212" s="117"/>
      <c r="F212" s="117"/>
      <c r="G212" s="117"/>
      <c r="H212" s="118"/>
      <c r="I212" s="189"/>
      <c r="J212" s="189"/>
      <c r="K212" s="118"/>
      <c r="L212" s="119"/>
      <c r="M212" s="119"/>
      <c r="N212" s="122"/>
      <c r="O212" s="118"/>
      <c r="P212" s="118"/>
      <c r="Q212" s="120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21"/>
    </row>
    <row r="213" spans="1:29" s="86" customFormat="1" ht="105" x14ac:dyDescent="0.25">
      <c r="A213" s="205">
        <f>Zalaegerszeg!A144</f>
        <v>83</v>
      </c>
      <c r="B213" s="205"/>
      <c r="C213" s="205" t="str">
        <f>Zalaegerszeg!C144</f>
        <v>Zalaegerszeg Jánkahegyi víztároló</v>
      </c>
      <c r="D213" s="205" t="str">
        <f>Zalaegerszeg!D144</f>
        <v>közmű gépészet felújítása</v>
      </c>
      <c r="E213" s="205" t="str">
        <f>Zalaegerszeg!E144</f>
        <v>A technológia, szerelvények és vezetékek, műszaki állapota miatt fennáll a meghibásodás veszélye.</v>
      </c>
      <c r="F213" s="205" t="str">
        <f>Zalaegerszeg!F144</f>
        <v>A víztárolás gépészeti berendezései nem töltik be funkciójukat (nyitás-zárás). Az avultsági szint miatt fennáll a meghibásodás veszélye.</v>
      </c>
      <c r="G213" s="205" t="str">
        <f>Zalaegerszeg!G144</f>
        <v>Megfelelő hatékonyságú technológia. A gépészeti funkciókat kifogástalanul ellátó szerelvények.</v>
      </c>
      <c r="H213" s="205"/>
      <c r="I213" s="182" t="str">
        <f>Zalaegerszeg!I144</f>
        <v>Zalaegerszeg</v>
      </c>
      <c r="J213" s="142">
        <f t="shared" ref="J213:J215" si="17">SUM(O213:AC213)</f>
        <v>30000</v>
      </c>
      <c r="K213" s="183"/>
      <c r="L213" s="210">
        <f>Zalaegerszeg!L144</f>
        <v>44287</v>
      </c>
      <c r="M213" s="210">
        <f>Zalaegerszeg!M144</f>
        <v>44561</v>
      </c>
      <c r="N213" s="183" t="str">
        <f>Zalaegerszeg!N144</f>
        <v>közép</v>
      </c>
      <c r="O213" s="1"/>
      <c r="P213" s="2">
        <f>Zalaegerszeg!P144</f>
        <v>30000</v>
      </c>
      <c r="Q213" s="2"/>
      <c r="R213" s="2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s="86" customFormat="1" ht="105" x14ac:dyDescent="0.25">
      <c r="A214" s="205">
        <f>Zalaegerszeg!A145</f>
        <v>84</v>
      </c>
      <c r="B214" s="205"/>
      <c r="C214" s="205" t="str">
        <f>Zalaegerszeg!C145</f>
        <v>Zalaegerszeg Keleti előtároló</v>
      </c>
      <c r="D214" s="205" t="str">
        <f>Zalaegerszeg!D145</f>
        <v>közmű gépészet felújítása</v>
      </c>
      <c r="E214" s="205" t="str">
        <f>Zalaegerszeg!E145</f>
        <v>A technológia, szerelvények és vezetékek, műszaki állapota miatt fennáll a meghibásodás veszélye.</v>
      </c>
      <c r="F214" s="205" t="str">
        <f>Zalaegerszeg!F145</f>
        <v>A víztárolás gépészeti berendezései nem töltik be funkciójukat (nyitás-zárás). Az avultsági szint miatt fennáll a meghibásodás veszélye.</v>
      </c>
      <c r="G214" s="205" t="str">
        <f>Zalaegerszeg!G145</f>
        <v>Megfelelő hatékonyságú technológia. A gépészeti funkciókat kifogástalanul ellátó szerelvények.</v>
      </c>
      <c r="H214" s="205"/>
      <c r="I214" s="182" t="str">
        <f>Zalaegerszeg!I145</f>
        <v>Zalaegerszeg</v>
      </c>
      <c r="J214" s="142">
        <f t="shared" si="17"/>
        <v>15000</v>
      </c>
      <c r="K214" s="183"/>
      <c r="L214" s="210">
        <f>Zalaegerszeg!L145</f>
        <v>44287</v>
      </c>
      <c r="M214" s="210">
        <f>Zalaegerszeg!M145</f>
        <v>44561</v>
      </c>
      <c r="N214" s="183" t="str">
        <f>Zalaegerszeg!N145</f>
        <v>közép</v>
      </c>
      <c r="O214" s="1"/>
      <c r="P214" s="2">
        <f>Zalaegerszeg!P145</f>
        <v>15000</v>
      </c>
      <c r="Q214" s="2"/>
      <c r="R214" s="2"/>
      <c r="S214" s="2"/>
      <c r="T214" s="3"/>
      <c r="U214" s="3"/>
      <c r="V214" s="3"/>
      <c r="W214" s="3"/>
      <c r="X214" s="3"/>
      <c r="Y214" s="3"/>
      <c r="Z214" s="3"/>
      <c r="AA214" s="3"/>
      <c r="AB214" s="3"/>
      <c r="AC214" s="4"/>
    </row>
    <row r="215" spans="1:29" s="86" customFormat="1" ht="105" x14ac:dyDescent="0.25">
      <c r="A215" s="80">
        <f>Becsvölgye!A54</f>
        <v>88</v>
      </c>
      <c r="B215" s="80"/>
      <c r="C215" s="80" t="str">
        <f>Becsvölgye!C54</f>
        <v>Kustánszeg víztorony</v>
      </c>
      <c r="D215" s="218" t="str">
        <f>Becsvölgye!D54</f>
        <v>közmű gépészet felújítása</v>
      </c>
      <c r="E215" s="211" t="str">
        <f>Becsvölgye!E54</f>
        <v>A technológia, szerelvények és vezetékek, műszaki állapota miatt fennáll a meghibásodás veszélye.</v>
      </c>
      <c r="F215" s="211" t="str">
        <f>Becsvölgye!F54</f>
        <v>A víztárolás gépészeti berendezései nem töltik be funkciójukat (nyitás-zárás). Az avultsági szint miatt fennáll a meghibásodás veszélye</v>
      </c>
      <c r="G215" s="211" t="str">
        <f>Becsvölgye!G54</f>
        <v>Megfelelő hatékonyságú technológia. A gépészeti funkciókat kifogástalanul ellátó szerelvények</v>
      </c>
      <c r="H215" s="211"/>
      <c r="I215" s="217" t="str">
        <f>Becsvölgye!I54</f>
        <v>Becsvölgye osztatlan közös</v>
      </c>
      <c r="J215" s="142">
        <f t="shared" si="17"/>
        <v>3640</v>
      </c>
      <c r="K215" s="211"/>
      <c r="L215" s="211">
        <f>Becsvölgye!L54</f>
        <v>44927</v>
      </c>
      <c r="M215" s="211">
        <f>Becsvölgye!M54</f>
        <v>45657</v>
      </c>
      <c r="N215" s="206" t="str">
        <f>Becsvölgye!N54</f>
        <v>közép</v>
      </c>
      <c r="O215" s="1"/>
      <c r="P215" s="2"/>
      <c r="Q215" s="2"/>
      <c r="R215" s="2">
        <f>Becsvölgye!R54+Kustánszeg!R54</f>
        <v>1642</v>
      </c>
      <c r="S215" s="2">
        <f>Becsvölgye!S54+Kustánszeg!S54</f>
        <v>1998</v>
      </c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x14ac:dyDescent="0.25">
      <c r="A216" s="163"/>
      <c r="B216" s="59"/>
      <c r="C216" s="60"/>
      <c r="D216" s="60"/>
      <c r="E216" s="60"/>
      <c r="F216" s="60"/>
      <c r="G216" s="60"/>
      <c r="H216" s="65"/>
      <c r="I216" s="182"/>
      <c r="J216" s="182"/>
      <c r="K216" s="65"/>
      <c r="L216" s="66"/>
      <c r="M216" s="66"/>
      <c r="N216" s="107"/>
      <c r="O216" s="1"/>
      <c r="P216" s="2"/>
      <c r="Q216" s="34"/>
      <c r="R216" s="34"/>
      <c r="S216" s="2"/>
      <c r="T216" s="3"/>
      <c r="U216" s="3"/>
      <c r="V216" s="3"/>
      <c r="W216" s="3"/>
      <c r="X216" s="3"/>
      <c r="Y216" s="3"/>
      <c r="Z216" s="3"/>
      <c r="AA216" s="3"/>
      <c r="AB216" s="3"/>
      <c r="AC216" s="4"/>
    </row>
    <row r="217" spans="1:29" s="114" customFormat="1" x14ac:dyDescent="0.25">
      <c r="A217" s="174"/>
      <c r="B217" s="116" t="s">
        <v>3</v>
      </c>
      <c r="C217" s="117"/>
      <c r="D217" s="117"/>
      <c r="E217" s="117"/>
      <c r="F217" s="117"/>
      <c r="G217" s="117"/>
      <c r="H217" s="118"/>
      <c r="I217" s="189"/>
      <c r="J217" s="189"/>
      <c r="K217" s="118"/>
      <c r="L217" s="119"/>
      <c r="M217" s="119"/>
      <c r="N217" s="122"/>
      <c r="O217" s="118"/>
      <c r="P217" s="118"/>
      <c r="Q217" s="120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21"/>
    </row>
    <row r="218" spans="1:29" s="161" customFormat="1" ht="120" x14ac:dyDescent="0.25">
      <c r="A218" s="80">
        <f>Babosdöbréte!A58</f>
        <v>38</v>
      </c>
      <c r="B218" s="80"/>
      <c r="C218" s="80" t="str">
        <f>Babosdöbréte!C58</f>
        <v>Babosdöbréte tároló</v>
      </c>
      <c r="D218" s="80" t="str">
        <f>Babosdöbréte!D58</f>
        <v>URH kommunikáció átállás GPRS-re</v>
      </c>
      <c r="E218" s="81" t="str">
        <f>Babosdöbréte!E58</f>
        <v>Az elektromos, irányítástechnikai  szerelvények és vezetékek, műszaki állapota miatt fennáll a meghibásodás veszélye</v>
      </c>
      <c r="F218" s="81" t="str">
        <f>Babosdöbréte!F58</f>
        <v>A megfelelő minőségű kommunikáció, a folyamatos távfelügyelet biztosítása.</v>
      </c>
      <c r="G218" s="81" t="str">
        <f>Babosdöbréte!G58</f>
        <v>Megfelelő biztonságú adatkommunikációs csatorna.</v>
      </c>
      <c r="H218" s="81"/>
      <c r="I218" s="208" t="str">
        <f>Babosdöbréte!I58</f>
        <v>Babosdöbréte osztatlan közös</v>
      </c>
      <c r="J218" s="183">
        <f t="shared" ref="J218:J222" si="18">SUM(O218:AC218)</f>
        <v>550</v>
      </c>
      <c r="K218" s="206"/>
      <c r="L218" s="211">
        <f>Babosdöbréte!L58</f>
        <v>43922</v>
      </c>
      <c r="M218" s="211">
        <f>Babosdöbréte!M58</f>
        <v>44196</v>
      </c>
      <c r="N218" s="206" t="str">
        <f>Babosdöbréte!N58</f>
        <v>rövid</v>
      </c>
      <c r="O218" s="223">
        <f>Babosdöbréte!O58+Böde!O55+Hottó!O55</f>
        <v>550</v>
      </c>
      <c r="P218" s="224"/>
      <c r="Q218" s="224"/>
      <c r="R218" s="224"/>
      <c r="S218" s="224"/>
      <c r="T218" s="225"/>
      <c r="U218" s="225"/>
      <c r="V218" s="225"/>
      <c r="W218" s="225"/>
      <c r="X218" s="225"/>
      <c r="Y218" s="225"/>
      <c r="Z218" s="225"/>
      <c r="AA218" s="225"/>
      <c r="AB218" s="225"/>
      <c r="AC218" s="226"/>
    </row>
    <row r="219" spans="1:29" ht="120" x14ac:dyDescent="0.25">
      <c r="A219" s="237">
        <f>Zalaegerszeg!A148</f>
        <v>20</v>
      </c>
      <c r="B219" s="79"/>
      <c r="C219" s="79" t="str">
        <f>Zalaegerszeg!C148</f>
        <v>Bocföldei tároló</v>
      </c>
      <c r="D219" s="240" t="str">
        <f>Zalaegerszeg!D148</f>
        <v>URH kommunikáció átállás GPRS-re</v>
      </c>
      <c r="E219" s="19" t="str">
        <f>Zalaegerszeg!E148</f>
        <v>Az elektromos, irányítástechnikai  szerelvények és vezetékek, műszaki állapota miatt fennáll a meghibásodás veszélye</v>
      </c>
      <c r="F219" s="19" t="str">
        <f>Zalaegerszeg!F148</f>
        <v>A megfelelő minőségű kommunikáció, a folyamatos távfelügyelet biztosítása.</v>
      </c>
      <c r="G219" s="19" t="str">
        <f>Zalaegerszeg!G148</f>
        <v>Megfelelő biztonságú adatkommunikációs csatorna.</v>
      </c>
      <c r="H219" s="82"/>
      <c r="I219" s="182" t="str">
        <f>Zalaegerszeg!I148</f>
        <v>Zalaegerszeg</v>
      </c>
      <c r="J219" s="142">
        <f t="shared" si="18"/>
        <v>550</v>
      </c>
      <c r="K219" s="82"/>
      <c r="L219" s="84">
        <f>Zalaegerszeg!L148</f>
        <v>43922</v>
      </c>
      <c r="M219" s="84">
        <f>Zalaegerszeg!M148</f>
        <v>44196</v>
      </c>
      <c r="N219" s="85" t="str">
        <f>Zalaegerszeg!N148</f>
        <v>rövid</v>
      </c>
      <c r="O219" s="1">
        <f>Zalaegerszeg!O148</f>
        <v>550</v>
      </c>
      <c r="P219" s="2"/>
      <c r="Q219" s="2"/>
      <c r="R219" s="2"/>
      <c r="S219" s="2"/>
      <c r="T219" s="3"/>
      <c r="U219" s="3"/>
      <c r="V219" s="3"/>
      <c r="W219" s="3"/>
      <c r="X219" s="3"/>
      <c r="Y219" s="3"/>
      <c r="Z219" s="3"/>
      <c r="AA219" s="3"/>
      <c r="AB219" s="3"/>
      <c r="AC219" s="4"/>
    </row>
    <row r="220" spans="1:29" ht="120" x14ac:dyDescent="0.25">
      <c r="A220" s="237">
        <f>Kiskutas!A56</f>
        <v>47</v>
      </c>
      <c r="B220" s="79"/>
      <c r="C220" s="79" t="str">
        <f>Kiskutas!C56</f>
        <v>Nagykutas víztorony</v>
      </c>
      <c r="D220" s="240" t="str">
        <f>Kiskutas!D56</f>
        <v>URH kommunikáció átállás GPRS-re</v>
      </c>
      <c r="E220" s="19" t="str">
        <f>Kiskutas!E56</f>
        <v>Az elektromos, irányítástechnikai  szerelvények és vezetékek, műszaki állapota miatt fennáll a meghibásodás veszélye</v>
      </c>
      <c r="F220" s="19" t="str">
        <f>Kiskutas!F56</f>
        <v>A megfelelő minőségű kommunikáció, a folyamatos távfelügyelet biztosítása.</v>
      </c>
      <c r="G220" s="19" t="str">
        <f>Kiskutas!G56</f>
        <v>Megfelelő biztonságú adatkommunikációs csatorna.</v>
      </c>
      <c r="H220" s="82"/>
      <c r="I220" s="182" t="str">
        <f>Kiskutas!I56</f>
        <v>Nagykutas osztatlan közös</v>
      </c>
      <c r="J220" s="142">
        <f t="shared" si="18"/>
        <v>550</v>
      </c>
      <c r="K220" s="82"/>
      <c r="L220" s="84">
        <f>Kiskutas!L56</f>
        <v>43922</v>
      </c>
      <c r="M220" s="84">
        <f>Kiskutas!M56</f>
        <v>44196</v>
      </c>
      <c r="N220" s="85" t="str">
        <f>Kiskutas!N56</f>
        <v>rövid</v>
      </c>
      <c r="O220" s="1">
        <f>Kiskutas!O56+Kispáli!O59+Nagykutas!O56+Nagypáli!O59</f>
        <v>550</v>
      </c>
      <c r="P220" s="2"/>
      <c r="Q220" s="2"/>
      <c r="R220" s="2"/>
      <c r="S220" s="2"/>
      <c r="T220" s="3"/>
      <c r="U220" s="3"/>
      <c r="V220" s="3"/>
      <c r="W220" s="3"/>
      <c r="X220" s="3"/>
      <c r="Y220" s="3"/>
      <c r="Z220" s="3"/>
      <c r="AA220" s="3"/>
      <c r="AB220" s="3"/>
      <c r="AC220" s="4"/>
    </row>
    <row r="221" spans="1:29" ht="120" x14ac:dyDescent="0.25">
      <c r="A221" s="237">
        <f>Zalaegerszeg!A149</f>
        <v>21</v>
      </c>
      <c r="B221" s="79"/>
      <c r="C221" s="79" t="str">
        <f>Zalaegerszeg!C149</f>
        <v>Zalaegerszeg Buslak-puszta víztároló</v>
      </c>
      <c r="D221" s="240" t="str">
        <f>Zalaegerszeg!D149</f>
        <v>URH kommunikáció átállás GPRS-re</v>
      </c>
      <c r="E221" s="19" t="str">
        <f>Zalaegerszeg!E149</f>
        <v>Az elektromos, irányítástechnikai  szerelvények és vezetékek, műszaki állapota miatt fennáll a meghibásodás veszélye</v>
      </c>
      <c r="F221" s="19" t="str">
        <f>Zalaegerszeg!F149</f>
        <v>A megfelelő minőségű kommunikáció, a folyamatos távfelügyelet biztosítása.</v>
      </c>
      <c r="G221" s="19" t="str">
        <f>Zalaegerszeg!G149</f>
        <v>Megfelelő biztonságú adatkommunikációs csatorna.</v>
      </c>
      <c r="H221" s="82"/>
      <c r="I221" s="182" t="str">
        <f>Zalaegerszeg!I149</f>
        <v>Zalaegerszeg</v>
      </c>
      <c r="J221" s="142">
        <f t="shared" si="18"/>
        <v>550</v>
      </c>
      <c r="K221" s="82"/>
      <c r="L221" s="84">
        <f>Zalaegerszeg!L149</f>
        <v>43922</v>
      </c>
      <c r="M221" s="84">
        <f>Zalaegerszeg!M149</f>
        <v>44196</v>
      </c>
      <c r="N221" s="85" t="str">
        <f>Zalaegerszeg!N149</f>
        <v>rövid</v>
      </c>
      <c r="O221" s="1">
        <f>Zalaegerszeg!O149</f>
        <v>550</v>
      </c>
      <c r="P221" s="2"/>
      <c r="Q221" s="2"/>
      <c r="R221" s="2"/>
      <c r="S221" s="2"/>
      <c r="T221" s="3"/>
      <c r="U221" s="3"/>
      <c r="V221" s="3"/>
      <c r="W221" s="3"/>
      <c r="X221" s="3"/>
      <c r="Y221" s="3"/>
      <c r="Z221" s="3"/>
      <c r="AA221" s="3"/>
      <c r="AB221" s="3"/>
      <c r="AC221" s="4"/>
    </row>
    <row r="222" spans="1:29" s="86" customFormat="1" ht="120" x14ac:dyDescent="0.25">
      <c r="A222" s="80">
        <f>Becsvölgye!A57</f>
        <v>89</v>
      </c>
      <c r="B222" s="80"/>
      <c r="C222" s="80" t="str">
        <f>Becsvölgye!C57</f>
        <v>Kustánszeg víztorony</v>
      </c>
      <c r="D222" s="80" t="str">
        <f>Becsvölgye!D57</f>
        <v>villamos és irányítástechnika felújítása</v>
      </c>
      <c r="E222" s="80" t="str">
        <f>Becsvölgye!E57</f>
        <v>Az elektromos, irányítástechnikai  szerelvények és vezetékek, műszaki állapota miatt fennáll a meghibásodás veszélye.</v>
      </c>
      <c r="F222" s="80" t="str">
        <f>Becsvölgye!F57</f>
        <v>A víztárolók elektromos megtáplálása, a folyamatos távfelügyelet biztosítása.</v>
      </c>
      <c r="G222" s="80" t="str">
        <f>Becsvölgye!G57</f>
        <v>Az elektromos paramétereihez illeszkedő erős- és gyengeáramú vezérlőszekrény.</v>
      </c>
      <c r="H222" s="80"/>
      <c r="I222" s="208" t="str">
        <f>Becsvölgye!I57</f>
        <v>Becsvölgye osztatlan közös</v>
      </c>
      <c r="J222" s="142">
        <f t="shared" si="18"/>
        <v>3000</v>
      </c>
      <c r="K222" s="206"/>
      <c r="L222" s="211">
        <f>Becsvölgye!L57</f>
        <v>44927</v>
      </c>
      <c r="M222" s="211">
        <f>Becsvölgye!M57</f>
        <v>45657</v>
      </c>
      <c r="N222" s="206" t="str">
        <f>Becsvölgye!N57</f>
        <v>közép</v>
      </c>
      <c r="O222" s="1"/>
      <c r="P222" s="2"/>
      <c r="Q222" s="2"/>
      <c r="R222" s="2">
        <f>Becsvölgye!R57+Kustánszeg!R57</f>
        <v>1452</v>
      </c>
      <c r="S222" s="2">
        <f>Becsvölgye!S57+Kustánszeg!S57</f>
        <v>1548</v>
      </c>
      <c r="T222" s="3"/>
      <c r="U222" s="3"/>
      <c r="V222" s="3"/>
      <c r="W222" s="3"/>
      <c r="X222" s="3"/>
      <c r="Y222" s="3"/>
      <c r="Z222" s="3"/>
      <c r="AA222" s="3"/>
      <c r="AB222" s="3"/>
      <c r="AC222" s="4"/>
    </row>
    <row r="223" spans="1:29" x14ac:dyDescent="0.25">
      <c r="A223" s="163"/>
      <c r="B223" s="59"/>
      <c r="C223" s="60"/>
      <c r="D223" s="60"/>
      <c r="E223" s="60"/>
      <c r="F223" s="60"/>
      <c r="G223" s="60"/>
      <c r="H223" s="65"/>
      <c r="I223" s="182"/>
      <c r="J223" s="182"/>
      <c r="K223" s="65"/>
      <c r="L223" s="66"/>
      <c r="M223" s="66"/>
      <c r="N223" s="107"/>
      <c r="O223" s="1"/>
      <c r="P223" s="2"/>
      <c r="Q223" s="34"/>
      <c r="R223" s="34"/>
      <c r="S223" s="2"/>
      <c r="T223" s="3"/>
      <c r="U223" s="3"/>
      <c r="V223" s="3"/>
      <c r="W223" s="3"/>
      <c r="X223" s="3"/>
      <c r="Y223" s="3"/>
      <c r="Z223" s="3"/>
      <c r="AA223" s="3"/>
      <c r="AB223" s="3"/>
      <c r="AC223" s="4"/>
    </row>
    <row r="224" spans="1:29" x14ac:dyDescent="0.25">
      <c r="A224" s="167"/>
      <c r="B224" s="76" t="s">
        <v>48</v>
      </c>
      <c r="C224" s="71"/>
      <c r="D224" s="71"/>
      <c r="E224" s="71"/>
      <c r="F224" s="71"/>
      <c r="G224" s="71"/>
      <c r="H224" s="76"/>
      <c r="I224" s="181"/>
      <c r="J224" s="181"/>
      <c r="K224" s="76"/>
      <c r="L224" s="73"/>
      <c r="M224" s="73"/>
      <c r="N224" s="76"/>
      <c r="O224" s="76"/>
      <c r="P224" s="76"/>
      <c r="Q224" s="77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93"/>
    </row>
    <row r="225" spans="1:29" s="114" customFormat="1" x14ac:dyDescent="0.25">
      <c r="A225" s="174"/>
      <c r="B225" s="116" t="s">
        <v>1</v>
      </c>
      <c r="C225" s="117"/>
      <c r="D225" s="117"/>
      <c r="E225" s="117"/>
      <c r="F225" s="117"/>
      <c r="G225" s="117"/>
      <c r="H225" s="118"/>
      <c r="I225" s="189"/>
      <c r="J225" s="189"/>
      <c r="K225" s="118"/>
      <c r="L225" s="119"/>
      <c r="M225" s="119"/>
      <c r="N225" s="118"/>
      <c r="O225" s="118"/>
      <c r="P225" s="118"/>
      <c r="Q225" s="120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21"/>
    </row>
    <row r="226" spans="1:29" s="86" customFormat="1" ht="135" x14ac:dyDescent="0.25">
      <c r="A226" s="205">
        <f>Zalaegerszeg!A153</f>
        <v>85</v>
      </c>
      <c r="B226" s="205"/>
      <c r="C226" s="205" t="str">
        <f>Zalaegerszeg!C153</f>
        <v>Zalaegerszeg II. átemelő</v>
      </c>
      <c r="D226" s="205" t="str">
        <f>Zalaegerszeg!D153</f>
        <v>szigetelés felújítás</v>
      </c>
      <c r="E226" s="205" t="str">
        <f>Zalaegerszeg!E153</f>
        <v>Az épület/építmény minősége és állaga  leromlott.</v>
      </c>
      <c r="F226" s="205" t="str">
        <f>Zalaegerszeg!F153</f>
        <v>Az  épület/építmény feladata a víziközmű létesítmények védelme, vagyon és vízbiztonsági szempontból. Jelenlegi állapotban nem biztosítja a fenti funkciókat. A víztároló létesítmények nem megfelelő állapota.</v>
      </c>
      <c r="G226" s="205" t="str">
        <f>Zalaegerszeg!G153</f>
        <v>Az épület/építmény megfelelő műszaki állapota révén ellátja a vagyon- és vízbiztonsági feladatait.</v>
      </c>
      <c r="H226" s="205"/>
      <c r="I226" s="182" t="str">
        <f>Zalaegerszeg!I153</f>
        <v>Zalaegerszeg</v>
      </c>
      <c r="J226" s="142">
        <f t="shared" ref="J226" si="19">SUM(O226:AC226)</f>
        <v>6545</v>
      </c>
      <c r="K226" s="183"/>
      <c r="L226" s="210">
        <f>Zalaegerszeg!L153</f>
        <v>44287</v>
      </c>
      <c r="M226" s="210">
        <f>Zalaegerszeg!M153</f>
        <v>44561</v>
      </c>
      <c r="N226" s="183" t="str">
        <f>Zalaegerszeg!N153</f>
        <v>közép</v>
      </c>
      <c r="O226" s="1"/>
      <c r="P226" s="2">
        <f>Zalaegerszeg!P153</f>
        <v>6545</v>
      </c>
      <c r="Q226" s="2"/>
      <c r="R226" s="2"/>
      <c r="S226" s="2"/>
      <c r="T226" s="3"/>
      <c r="U226" s="3"/>
      <c r="V226" s="3"/>
      <c r="W226" s="3"/>
      <c r="X226" s="3"/>
      <c r="Y226" s="3"/>
      <c r="Z226" s="3"/>
      <c r="AA226" s="3"/>
      <c r="AB226" s="3"/>
      <c r="AC226" s="4"/>
    </row>
    <row r="227" spans="1:29" x14ac:dyDescent="0.25">
      <c r="A227" s="163"/>
      <c r="B227" s="59"/>
      <c r="C227" s="60"/>
      <c r="D227" s="60"/>
      <c r="E227" s="60"/>
      <c r="F227" s="60"/>
      <c r="G227" s="60"/>
      <c r="H227" s="65"/>
      <c r="I227" s="182"/>
      <c r="J227" s="182"/>
      <c r="K227" s="65"/>
      <c r="L227" s="66"/>
      <c r="M227" s="66"/>
      <c r="N227" s="107"/>
      <c r="O227" s="1"/>
      <c r="P227" s="2"/>
      <c r="Q227" s="34"/>
      <c r="R227" s="34"/>
      <c r="S227" s="2"/>
      <c r="T227" s="3"/>
      <c r="U227" s="3"/>
      <c r="V227" s="3"/>
      <c r="W227" s="3"/>
      <c r="X227" s="3"/>
      <c r="Y227" s="3"/>
      <c r="Z227" s="3"/>
      <c r="AA227" s="3"/>
      <c r="AB227" s="3"/>
      <c r="AC227" s="4"/>
    </row>
    <row r="228" spans="1:29" s="114" customFormat="1" x14ac:dyDescent="0.25">
      <c r="A228" s="174"/>
      <c r="B228" s="116" t="s">
        <v>2</v>
      </c>
      <c r="C228" s="117"/>
      <c r="D228" s="117"/>
      <c r="E228" s="117"/>
      <c r="F228" s="117"/>
      <c r="G228" s="117"/>
      <c r="H228" s="118"/>
      <c r="I228" s="189"/>
      <c r="J228" s="189"/>
      <c r="K228" s="118"/>
      <c r="L228" s="119"/>
      <c r="M228" s="119"/>
      <c r="N228" s="122"/>
      <c r="O228" s="118"/>
      <c r="P228" s="118"/>
      <c r="Q228" s="120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21"/>
    </row>
    <row r="229" spans="1:29" s="86" customFormat="1" ht="120" x14ac:dyDescent="0.25">
      <c r="A229" s="205">
        <f>Babosdöbréte!A63</f>
        <v>57</v>
      </c>
      <c r="B229" s="205"/>
      <c r="C229" s="205" t="str">
        <f>Babosdöbréte!C63</f>
        <v>Babosdöbréte Rám nyomásfokozó</v>
      </c>
      <c r="D229" s="205" t="str">
        <f>Babosdöbréte!D63</f>
        <v>Szivattyú csere (EMU K64-6), teljes gépészeti rekonstrukció</v>
      </c>
      <c r="E229" s="205" t="str">
        <f>Babosdöbréte!E63</f>
        <v xml:space="preserve">A szivattyú kora, műszaki állapota miatt fennáll a meghibásodás veszélye.
Feladat szükségessége
</v>
      </c>
      <c r="F229" s="205" t="str">
        <f>Babosdöbréte!F63</f>
        <v>A folyamatos víztermelés biztosítása.</v>
      </c>
      <c r="G229" s="205" t="str">
        <f>Babosdöbréte!G63</f>
        <v>A Q–H diagramhoz illeszkedő energiahatékony  szivattyú üzemeltetése.</v>
      </c>
      <c r="H229" s="205"/>
      <c r="I229" s="182" t="str">
        <f>Babosdöbréte!I63</f>
        <v>Babosdöbréte</v>
      </c>
      <c r="J229" s="142">
        <f t="shared" ref="J229:J236" si="20">SUM(O229:AC229)</f>
        <v>2500</v>
      </c>
      <c r="K229" s="183"/>
      <c r="L229" s="210">
        <f>Babosdöbréte!L63</f>
        <v>44197</v>
      </c>
      <c r="M229" s="210">
        <f>Babosdöbréte!M63</f>
        <v>45657</v>
      </c>
      <c r="N229" s="183" t="str">
        <f>Babosdöbréte!N63</f>
        <v>közép</v>
      </c>
      <c r="O229" s="1"/>
      <c r="P229" s="2">
        <f>Babosdöbréte!P63</f>
        <v>740</v>
      </c>
      <c r="Q229" s="2">
        <f>Babosdöbréte!Q63</f>
        <v>731</v>
      </c>
      <c r="R229" s="2">
        <f>Babosdöbréte!R63</f>
        <v>765</v>
      </c>
      <c r="S229" s="2">
        <v>264</v>
      </c>
      <c r="T229" s="3"/>
      <c r="U229" s="3"/>
      <c r="V229" s="3"/>
      <c r="W229" s="3"/>
      <c r="X229" s="3"/>
      <c r="Y229" s="3"/>
      <c r="Z229" s="3"/>
      <c r="AA229" s="3"/>
      <c r="AB229" s="3"/>
      <c r="AC229" s="4"/>
    </row>
    <row r="230" spans="1:29" s="86" customFormat="1" ht="120" x14ac:dyDescent="0.25">
      <c r="A230" s="205">
        <f>Zalaegerszeg!A156</f>
        <v>96</v>
      </c>
      <c r="B230" s="205"/>
      <c r="C230" s="205" t="str">
        <f>Zalaegerszeg!C156</f>
        <v>Zalaegerszeg Keleti átemelő</v>
      </c>
      <c r="D230" s="205" t="str">
        <f>Zalaegerszeg!D156</f>
        <v>Szivattyú csere (EMU 980-2, Worthington 2 db), teljes gépészeti rekonstrukció</v>
      </c>
      <c r="E230" s="205" t="str">
        <f>Zalaegerszeg!E156</f>
        <v xml:space="preserve">A szivattyú kora, műszaki állapota miatt fennáll a meghibásodás veszélye.
Feladat szükségessége
</v>
      </c>
      <c r="F230" s="205" t="str">
        <f>Zalaegerszeg!F156</f>
        <v>A folyamatos víztermelés biztosítása.</v>
      </c>
      <c r="G230" s="205" t="str">
        <f>Zalaegerszeg!G156</f>
        <v>A Q–H diagramhoz illeszkedő energiahatékony  szivattyú üzemeltetése.</v>
      </c>
      <c r="H230" s="205"/>
      <c r="I230" s="182" t="str">
        <f>Zalaegerszeg!I156</f>
        <v>Zalaegerszeg</v>
      </c>
      <c r="J230" s="142">
        <f t="shared" si="20"/>
        <v>25000</v>
      </c>
      <c r="K230" s="183"/>
      <c r="L230" s="210">
        <f>Zalaegerszeg!L156</f>
        <v>44927</v>
      </c>
      <c r="M230" s="210">
        <f>Zalaegerszeg!M156</f>
        <v>45291</v>
      </c>
      <c r="N230" s="183" t="str">
        <f>Zalaegerszeg!N156</f>
        <v>közép</v>
      </c>
      <c r="O230" s="1"/>
      <c r="P230" s="2"/>
      <c r="Q230" s="2"/>
      <c r="R230" s="50">
        <f>Zalaegerszeg!R156</f>
        <v>25000</v>
      </c>
      <c r="S230" s="50"/>
      <c r="T230" s="3"/>
      <c r="U230" s="3"/>
      <c r="V230" s="3"/>
      <c r="W230" s="3"/>
      <c r="X230" s="3"/>
      <c r="Y230" s="3"/>
      <c r="Z230" s="3"/>
      <c r="AA230" s="3"/>
      <c r="AB230" s="3"/>
      <c r="AC230" s="4"/>
    </row>
    <row r="231" spans="1:29" s="86" customFormat="1" ht="120" x14ac:dyDescent="0.25">
      <c r="A231" s="205">
        <f>Nagykutas!A62</f>
        <v>122</v>
      </c>
      <c r="B231" s="205"/>
      <c r="C231" s="205" t="str">
        <f>Nagykutas!C62</f>
        <v>Nagykutasi átemelő</v>
      </c>
      <c r="D231" s="205" t="str">
        <f>Nagykutas!D62</f>
        <v>Szivattyú csere (EMU K64-6 2 db), teljes gépészeti rekonstrukció</v>
      </c>
      <c r="E231" s="205" t="str">
        <f>Nagykutas!E62</f>
        <v xml:space="preserve">A szivattyú kora, műszaki állapota miatt fennáll a meghibásodás veszélye.
Feladat szükségessége
</v>
      </c>
      <c r="F231" s="205" t="str">
        <f>Nagykutas!F62</f>
        <v>A folyamatos víztermelés biztosítása.</v>
      </c>
      <c r="G231" s="205" t="str">
        <f>Nagykutas!G62</f>
        <v>A Q–H diagramhoz illeszkedő energiahatékony  szivattyú üzemeltetése.</v>
      </c>
      <c r="H231" s="205"/>
      <c r="I231" s="182" t="str">
        <f>Nagykutas!I62</f>
        <v>Nagykutas osztatlan közös</v>
      </c>
      <c r="J231" s="142">
        <f t="shared" si="20"/>
        <v>3000</v>
      </c>
      <c r="K231" s="183"/>
      <c r="L231" s="210">
        <f>Nagykutas!L62</f>
        <v>46388</v>
      </c>
      <c r="M231" s="210">
        <f>Nagykutas!M62</f>
        <v>46752</v>
      </c>
      <c r="N231" s="183" t="str">
        <f>Nagykutas!N62</f>
        <v>hosszú</v>
      </c>
      <c r="O231" s="1"/>
      <c r="P231" s="2"/>
      <c r="Q231" s="2"/>
      <c r="R231" s="2"/>
      <c r="S231" s="2"/>
      <c r="T231" s="3"/>
      <c r="U231" s="3"/>
      <c r="V231" s="3">
        <f>Kiskutas!V62+Kispáli!V65+Nagykutas!V62+Nagypáli!V65</f>
        <v>3000</v>
      </c>
      <c r="W231" s="3"/>
      <c r="X231" s="3"/>
      <c r="Y231" s="3"/>
      <c r="Z231" s="3"/>
      <c r="AA231" s="3"/>
      <c r="AB231" s="3"/>
      <c r="AC231" s="4"/>
    </row>
    <row r="232" spans="1:29" s="86" customFormat="1" ht="120" x14ac:dyDescent="0.25">
      <c r="A232" s="205">
        <f>Babosdöbréte!A64</f>
        <v>131</v>
      </c>
      <c r="B232" s="205"/>
      <c r="C232" s="205" t="str">
        <f>Babosdöbréte!C64</f>
        <v>Teskánd Babosdöbrétei átemelő</v>
      </c>
      <c r="D232" s="205" t="str">
        <f>Babosdöbréte!D64</f>
        <v>Szivattyú csere (EMU K64-10 2 db), teljes gépészeti rekonstrukció</v>
      </c>
      <c r="E232" s="205" t="str">
        <f>Babosdöbréte!E64</f>
        <v xml:space="preserve">A szivattyú kora, műszaki állapota miatt fennáll a meghibásodás veszélye.
Feladat szükségessége
</v>
      </c>
      <c r="F232" s="205" t="str">
        <f>Babosdöbréte!F64</f>
        <v>A folyamatos víztermelés biztosítása.</v>
      </c>
      <c r="G232" s="205" t="str">
        <f>Babosdöbréte!G64</f>
        <v>A Q–H diagramhoz illeszkedő energiahatékony  szivattyú üzemeltetése.</v>
      </c>
      <c r="H232" s="205"/>
      <c r="I232" s="182" t="str">
        <f>Babosdöbréte!I64</f>
        <v>Babosdöbréte osztatlan közös</v>
      </c>
      <c r="J232" s="142">
        <f t="shared" si="20"/>
        <v>3000</v>
      </c>
      <c r="K232" s="183"/>
      <c r="L232" s="210">
        <f>Babosdöbréte!L64</f>
        <v>47119</v>
      </c>
      <c r="M232" s="210">
        <f>Babosdöbréte!M64</f>
        <v>47483</v>
      </c>
      <c r="N232" s="183" t="str">
        <f>Babosdöbréte!N64</f>
        <v>hosszú</v>
      </c>
      <c r="O232" s="1"/>
      <c r="P232" s="2"/>
      <c r="Q232" s="2"/>
      <c r="R232" s="2"/>
      <c r="S232" s="2"/>
      <c r="T232" s="3"/>
      <c r="U232" s="3"/>
      <c r="V232" s="3"/>
      <c r="W232" s="3"/>
      <c r="X232" s="3">
        <f>Babosdöbréte!X64+Böde!X61+Hottó!X61</f>
        <v>3000</v>
      </c>
      <c r="Y232" s="3"/>
      <c r="Z232" s="3"/>
      <c r="AA232" s="3"/>
      <c r="AB232" s="3"/>
      <c r="AC232" s="4"/>
    </row>
    <row r="233" spans="1:29" s="86" customFormat="1" ht="75" x14ac:dyDescent="0.25">
      <c r="A233" s="205">
        <f>Bagod!A66</f>
        <v>132</v>
      </c>
      <c r="B233" s="205"/>
      <c r="C233" s="205" t="str">
        <f>Bagod!C66</f>
        <v>Bagod Szentpál nyomásfokozó</v>
      </c>
      <c r="D233" s="205" t="str">
        <f>Bagod!D66</f>
        <v>Szivattyú csere (CRIE3-5 2 db; CR45-3)</v>
      </c>
      <c r="E233" s="205" t="str">
        <f>Bagod!E66</f>
        <v>A szivattyú kora, műszaki állapota miatt fennáll a meghibásodás veszélye.</v>
      </c>
      <c r="F233" s="205" t="str">
        <f>Bagod!F66</f>
        <v>A folyamatos víztermelés biztosítása</v>
      </c>
      <c r="G233" s="205" t="str">
        <f>Bagod!G66</f>
        <v>A Q–H diagramhoz illeszkedő energiahatékony  szivattyú üzemeltetése</v>
      </c>
      <c r="H233" s="205"/>
      <c r="I233" s="182" t="str">
        <f>Bagod!I66</f>
        <v>Bagod</v>
      </c>
      <c r="J233" s="142">
        <f t="shared" si="20"/>
        <v>1500</v>
      </c>
      <c r="K233" s="183"/>
      <c r="L233" s="210">
        <f>Bagod!L66</f>
        <v>47119</v>
      </c>
      <c r="M233" s="210">
        <f>Bagod!M66</f>
        <v>47483</v>
      </c>
      <c r="N233" s="183" t="str">
        <f>Bagod!N66</f>
        <v>hosszú</v>
      </c>
      <c r="O233" s="1"/>
      <c r="P233" s="2"/>
      <c r="Q233" s="2"/>
      <c r="R233" s="2"/>
      <c r="S233" s="2"/>
      <c r="T233" s="3"/>
      <c r="U233" s="3"/>
      <c r="V233" s="3"/>
      <c r="W233" s="3"/>
      <c r="X233" s="3">
        <f>Bagod!X66</f>
        <v>1500</v>
      </c>
      <c r="Y233" s="3"/>
      <c r="Z233" s="3"/>
      <c r="AA233" s="3"/>
      <c r="AB233" s="3"/>
      <c r="AC233" s="4"/>
    </row>
    <row r="234" spans="1:29" s="86" customFormat="1" ht="75" x14ac:dyDescent="0.25">
      <c r="A234" s="205">
        <f>Hagyárosbörönd!A61</f>
        <v>134</v>
      </c>
      <c r="B234" s="205"/>
      <c r="C234" s="205" t="str">
        <f>Hagyárosbörönd!C61</f>
        <v>Hagyárosbörönd nyomásfokozó</v>
      </c>
      <c r="D234" s="205" t="str">
        <f>Hagyárosbörönd!D61</f>
        <v>Szivattyú csere (CRIE5-9 2 db; CR45-6)</v>
      </c>
      <c r="E234" s="205" t="str">
        <f>Hagyárosbörönd!E61</f>
        <v>A szivattyú kora, műszaki állapota miatt fennáll a meghibásodás veszélye.</v>
      </c>
      <c r="F234" s="205" t="str">
        <f>Hagyárosbörönd!F61</f>
        <v>A folyamatos víztermelés biztosítása</v>
      </c>
      <c r="G234" s="205" t="str">
        <f>Hagyárosbörönd!G61</f>
        <v>A Q–H diagramhoz illeszkedő energiahatékony  szivattyú üzemeltetése</v>
      </c>
      <c r="H234" s="205"/>
      <c r="I234" s="182" t="str">
        <f>Hagyárosbörönd!I61</f>
        <v>Hagyárosbörönd</v>
      </c>
      <c r="J234" s="142">
        <f t="shared" si="20"/>
        <v>1500</v>
      </c>
      <c r="K234" s="183"/>
      <c r="L234" s="210">
        <f>Hagyárosbörönd!L61</f>
        <v>47119</v>
      </c>
      <c r="M234" s="210">
        <f>Hagyárosbörönd!M61</f>
        <v>48213</v>
      </c>
      <c r="N234" s="183" t="str">
        <f>Hagyárosbörönd!N61</f>
        <v>hosszú</v>
      </c>
      <c r="O234" s="1"/>
      <c r="P234" s="2"/>
      <c r="Q234" s="2"/>
      <c r="R234" s="2"/>
      <c r="S234" s="2"/>
      <c r="T234" s="3"/>
      <c r="U234" s="3"/>
      <c r="V234" s="3"/>
      <c r="W234" s="3"/>
      <c r="X234" s="3">
        <f>Hagyárosbörönd!X61</f>
        <v>254</v>
      </c>
      <c r="Y234" s="3">
        <f>Hagyárosbörönd!Y61</f>
        <v>674</v>
      </c>
      <c r="Z234" s="3">
        <f>Hagyárosbörönd!Z61</f>
        <v>572</v>
      </c>
      <c r="AA234" s="3"/>
      <c r="AB234" s="3"/>
      <c r="AC234" s="4"/>
    </row>
    <row r="235" spans="1:29" s="86" customFormat="1" ht="75" x14ac:dyDescent="0.25">
      <c r="A235" s="205">
        <f>Kávás!A62</f>
        <v>135</v>
      </c>
      <c r="B235" s="205"/>
      <c r="C235" s="205" t="str">
        <f>Kávás!C62</f>
        <v>Kávás Öreghegy nyomásfokozó</v>
      </c>
      <c r="D235" s="205" t="str">
        <f>Kávás!D62</f>
        <v>Szivattyú csere (CRIE3-8 2 db)</v>
      </c>
      <c r="E235" s="205" t="str">
        <f>Kávás!E62</f>
        <v>A szivattyú kora, műszaki állapota miatt fennáll a meghibásodás veszélye.</v>
      </c>
      <c r="F235" s="205" t="str">
        <f>Kávás!F62</f>
        <v>A folyamatos víztermelés biztosítása</v>
      </c>
      <c r="G235" s="205" t="str">
        <f>Kávás!G62</f>
        <v>A Q–H diagramhoz illeszkedő energiahatékony  szivattyú üzemeltetése</v>
      </c>
      <c r="H235" s="205"/>
      <c r="I235" s="182" t="str">
        <f>Kávás!I62</f>
        <v>Kávás</v>
      </c>
      <c r="J235" s="142">
        <f t="shared" si="20"/>
        <v>500</v>
      </c>
      <c r="K235" s="183"/>
      <c r="L235" s="210">
        <f>Kávás!L62</f>
        <v>47119</v>
      </c>
      <c r="M235" s="210">
        <f>Kávás!M62</f>
        <v>47848</v>
      </c>
      <c r="N235" s="183" t="str">
        <f>Kávás!N62</f>
        <v>hosszú</v>
      </c>
      <c r="O235" s="1"/>
      <c r="P235" s="2"/>
      <c r="Q235" s="2"/>
      <c r="R235" s="2"/>
      <c r="S235" s="2"/>
      <c r="T235" s="3"/>
      <c r="U235" s="3"/>
      <c r="V235" s="3"/>
      <c r="W235" s="3"/>
      <c r="X235" s="3">
        <f>Kávás!X62</f>
        <v>310</v>
      </c>
      <c r="Y235" s="3">
        <f>Kávás!Y62</f>
        <v>190</v>
      </c>
      <c r="Z235" s="3"/>
      <c r="AA235" s="3"/>
      <c r="AB235" s="3"/>
      <c r="AC235" s="4"/>
    </row>
    <row r="236" spans="1:29" s="86" customFormat="1" ht="75" x14ac:dyDescent="0.25">
      <c r="A236" s="205">
        <f>Zalaboldogfa!A63</f>
        <v>136</v>
      </c>
      <c r="B236" s="205"/>
      <c r="C236" s="205" t="str">
        <f>Zalaboldogfa!C63</f>
        <v>Zalaboldogfa nyomásfokozó</v>
      </c>
      <c r="D236" s="205" t="str">
        <f>Zalaboldogfa!D63</f>
        <v>Szivattyú csere (CRIE3-5 2 db; CR45-3)</v>
      </c>
      <c r="E236" s="205" t="str">
        <f>Zalaboldogfa!E63</f>
        <v>A szivattyú kora, műszaki állapota miatt fennáll a meghibásodás veszélye.</v>
      </c>
      <c r="F236" s="205" t="str">
        <f>Zalaboldogfa!F63</f>
        <v>A folyamatos víztermelés biztosítása</v>
      </c>
      <c r="G236" s="205" t="str">
        <f>Zalaboldogfa!G63</f>
        <v>A Q–H diagramhoz illeszkedő energiahatékony  szivattyú üzemeltetése</v>
      </c>
      <c r="H236" s="205"/>
      <c r="I236" s="182" t="str">
        <f>Zalaboldogfa!I63</f>
        <v>Zalaboldogfa</v>
      </c>
      <c r="J236" s="142">
        <f t="shared" si="20"/>
        <v>1200</v>
      </c>
      <c r="K236" s="183"/>
      <c r="L236" s="210">
        <f>Zalaboldogfa!L63</f>
        <v>47119</v>
      </c>
      <c r="M236" s="210">
        <f>Zalaboldogfa!M63</f>
        <v>47848</v>
      </c>
      <c r="N236" s="183" t="str">
        <f>Zalaboldogfa!N63</f>
        <v>hosszú</v>
      </c>
      <c r="O236" s="1"/>
      <c r="P236" s="2"/>
      <c r="Q236" s="2"/>
      <c r="R236" s="2"/>
      <c r="S236" s="2"/>
      <c r="T236" s="3"/>
      <c r="U236" s="3"/>
      <c r="V236" s="3"/>
      <c r="W236" s="3"/>
      <c r="X236" s="3">
        <f>Zalaboldogfa!X63</f>
        <v>832</v>
      </c>
      <c r="Y236" s="3">
        <f>Zalaboldogfa!Y63</f>
        <v>368</v>
      </c>
      <c r="Z236" s="3"/>
      <c r="AA236" s="3"/>
      <c r="AB236" s="3"/>
      <c r="AC236" s="4"/>
    </row>
    <row r="237" spans="1:29" x14ac:dyDescent="0.25">
      <c r="A237" s="163"/>
      <c r="B237" s="59"/>
      <c r="C237" s="60"/>
      <c r="D237" s="60"/>
      <c r="E237" s="60"/>
      <c r="F237" s="60"/>
      <c r="G237" s="60"/>
      <c r="H237" s="65"/>
      <c r="I237" s="182"/>
      <c r="J237" s="182"/>
      <c r="K237" s="65"/>
      <c r="L237" s="66"/>
      <c r="M237" s="66"/>
      <c r="N237" s="107"/>
      <c r="O237" s="1"/>
      <c r="P237" s="2"/>
      <c r="Q237" s="34"/>
      <c r="R237" s="34"/>
      <c r="S237" s="2"/>
      <c r="T237" s="3"/>
      <c r="U237" s="3"/>
      <c r="V237" s="3"/>
      <c r="W237" s="3"/>
      <c r="X237" s="3"/>
      <c r="Y237" s="3"/>
      <c r="Z237" s="3"/>
      <c r="AA237" s="3"/>
      <c r="AB237" s="3"/>
      <c r="AC237" s="4"/>
    </row>
    <row r="238" spans="1:29" s="114" customFormat="1" x14ac:dyDescent="0.25">
      <c r="A238" s="174"/>
      <c r="B238" s="116" t="s">
        <v>3</v>
      </c>
      <c r="C238" s="117"/>
      <c r="D238" s="117"/>
      <c r="E238" s="117"/>
      <c r="F238" s="117"/>
      <c r="G238" s="117"/>
      <c r="H238" s="118"/>
      <c r="I238" s="189"/>
      <c r="J238" s="189"/>
      <c r="K238" s="118"/>
      <c r="L238" s="119"/>
      <c r="M238" s="119"/>
      <c r="N238" s="122"/>
      <c r="O238" s="118"/>
      <c r="P238" s="118"/>
      <c r="Q238" s="120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21"/>
    </row>
    <row r="239" spans="1:29" s="86" customFormat="1" ht="120" x14ac:dyDescent="0.25">
      <c r="A239" s="205">
        <f>Zalaegerszeg!A159</f>
        <v>14</v>
      </c>
      <c r="B239" s="205"/>
      <c r="C239" s="205" t="str">
        <f>Zalaegerszeg!C159</f>
        <v>Zalaegerszeg Erzsébethegyi nyomásfokozó</v>
      </c>
      <c r="D239" s="205" t="str">
        <f>Zalaegerszeg!D159</f>
        <v>elektromos és irányítástechnikai szekrény csere</v>
      </c>
      <c r="E239" s="205" t="str">
        <f>Zalaegerszeg!E159</f>
        <v>Az elektromos, irányítástechnikai  szerelvények és vezetékek, műszaki állapota miatt fennáll a meghibásodás veszélye</v>
      </c>
      <c r="F239" s="205" t="str">
        <f>Zalaegerszeg!F159</f>
        <v>A szivattyú elektromos megtáplálása, a folyamatos távfelügyelet biztosítása.</v>
      </c>
      <c r="G239" s="205" t="str">
        <f>Zalaegerszeg!G159</f>
        <v>A szivattyú elektromos paramétereihez illeszkedő erősáramú és vezérlőszekrény.</v>
      </c>
      <c r="H239" s="205"/>
      <c r="I239" s="182" t="str">
        <f>Zalaegerszeg!I159</f>
        <v>Zalaegerszeg</v>
      </c>
      <c r="J239" s="142">
        <f t="shared" ref="J239:J248" si="21">SUM(O239:AC239)</f>
        <v>3000</v>
      </c>
      <c r="K239" s="183"/>
      <c r="L239" s="210">
        <f>Zalaegerszeg!L159</f>
        <v>43922</v>
      </c>
      <c r="M239" s="210">
        <f>Zalaegerszeg!M159</f>
        <v>44196</v>
      </c>
      <c r="N239" s="183" t="str">
        <f>Zalaegerszeg!N159</f>
        <v>rövid</v>
      </c>
      <c r="O239" s="1">
        <f>Zalaegerszeg!O159</f>
        <v>3000</v>
      </c>
      <c r="P239" s="2"/>
      <c r="Q239" s="2"/>
      <c r="R239" s="2"/>
      <c r="S239" s="2"/>
      <c r="T239" s="3"/>
      <c r="U239" s="3"/>
      <c r="V239" s="3"/>
      <c r="W239" s="3"/>
      <c r="X239" s="3"/>
      <c r="Y239" s="3"/>
      <c r="Z239" s="3"/>
      <c r="AA239" s="3"/>
      <c r="AB239" s="3"/>
      <c r="AC239" s="4"/>
    </row>
    <row r="240" spans="1:29" s="86" customFormat="1" ht="120" x14ac:dyDescent="0.25">
      <c r="A240" s="205">
        <f>Zalaegerszeg!A161</f>
        <v>16</v>
      </c>
      <c r="B240" s="205"/>
      <c r="C240" s="205" t="str">
        <f>Zalaegerszeg!C161</f>
        <v>Zalaegerszeg Balaton u. átemelő</v>
      </c>
      <c r="D240" s="205" t="str">
        <f>Zalaegerszeg!D161</f>
        <v>URH kommunikáció átállás GPRS-re</v>
      </c>
      <c r="E240" s="205" t="str">
        <f>Zalaegerszeg!E161</f>
        <v>Az elektromos, irányítástechnikai  szerelvények és vezetékek, műszaki állapota miatt fennáll a meghibásodás veszélye</v>
      </c>
      <c r="F240" s="205" t="str">
        <f>Zalaegerszeg!F161</f>
        <v>A megfelelő minőségű kommunikáció, a folyamatos távfelügyelet biztosítása.</v>
      </c>
      <c r="G240" s="205" t="str">
        <f>Zalaegerszeg!G161</f>
        <v>Megfelelő biztonságú adatkommunikációs csatorna.</v>
      </c>
      <c r="H240" s="205"/>
      <c r="I240" s="182" t="str">
        <f>Zalaegerszeg!I161</f>
        <v>Zalaegerszeg</v>
      </c>
      <c r="J240" s="142">
        <f t="shared" si="21"/>
        <v>550</v>
      </c>
      <c r="K240" s="183"/>
      <c r="L240" s="210">
        <f>Zalaegerszeg!L161</f>
        <v>43922</v>
      </c>
      <c r="M240" s="210">
        <f>Zalaegerszeg!M161</f>
        <v>44196</v>
      </c>
      <c r="N240" s="183" t="str">
        <f>Zalaegerszeg!N161</f>
        <v>rövid</v>
      </c>
      <c r="O240" s="1">
        <f>Zalaegerszeg!O161</f>
        <v>550</v>
      </c>
      <c r="P240" s="2"/>
      <c r="Q240" s="2"/>
      <c r="R240" s="2"/>
      <c r="S240" s="2"/>
      <c r="T240" s="3"/>
      <c r="U240" s="3"/>
      <c r="V240" s="3"/>
      <c r="W240" s="3"/>
      <c r="X240" s="3"/>
      <c r="Y240" s="3"/>
      <c r="Z240" s="3"/>
      <c r="AA240" s="3"/>
      <c r="AB240" s="3"/>
      <c r="AC240" s="4"/>
    </row>
    <row r="241" spans="1:29" s="86" customFormat="1" ht="120" x14ac:dyDescent="0.25">
      <c r="A241" s="205">
        <f>Zalaegerszeg!A160</f>
        <v>15</v>
      </c>
      <c r="B241" s="205"/>
      <c r="C241" s="205" t="str">
        <f>Zalaegerszeg!C160</f>
        <v>Zalaegerszeg Bazitai átemelő</v>
      </c>
      <c r="D241" s="205" t="str">
        <f>Zalaegerszeg!D160</f>
        <v>fogyasztásmérőhely felújítás</v>
      </c>
      <c r="E241" s="205" t="str">
        <f>Zalaegerszeg!E160</f>
        <v>Az elektromos, irányítástechnikai  szerelvények és vezetékek, műszaki állapota miatt fennáll a meghibásodás veszélye</v>
      </c>
      <c r="F241" s="205" t="str">
        <f>Zalaegerszeg!F160</f>
        <v>A szivattyú elektromos megtáplálása, a folyamatos távfelügyelet biztosítása.</v>
      </c>
      <c r="G241" s="205" t="str">
        <f>Zalaegerszeg!G160</f>
        <v>A szivattyú elektromos paramétereihez illeszkedő erősáramú és vezérlőszekrény.</v>
      </c>
      <c r="H241" s="205"/>
      <c r="I241" s="182" t="str">
        <f>Zalaegerszeg!I160</f>
        <v>Zalaegerszeg</v>
      </c>
      <c r="J241" s="142">
        <f t="shared" si="21"/>
        <v>440</v>
      </c>
      <c r="K241" s="183"/>
      <c r="L241" s="210">
        <f>Zalaegerszeg!L160</f>
        <v>43922</v>
      </c>
      <c r="M241" s="210">
        <f>Zalaegerszeg!M160</f>
        <v>44196</v>
      </c>
      <c r="N241" s="183" t="str">
        <f>Zalaegerszeg!N160</f>
        <v>rövid</v>
      </c>
      <c r="O241" s="1">
        <f>Zalaegerszeg!O160</f>
        <v>440</v>
      </c>
      <c r="P241" s="2"/>
      <c r="Q241" s="2"/>
      <c r="R241" s="2"/>
      <c r="S241" s="2"/>
      <c r="T241" s="3"/>
      <c r="U241" s="3"/>
      <c r="V241" s="3"/>
      <c r="W241" s="3"/>
      <c r="X241" s="3"/>
      <c r="Y241" s="3"/>
      <c r="Z241" s="3"/>
      <c r="AA241" s="3"/>
      <c r="AB241" s="3"/>
      <c r="AC241" s="4"/>
    </row>
    <row r="242" spans="1:29" s="86" customFormat="1" ht="120" x14ac:dyDescent="0.25">
      <c r="A242" s="205">
        <f>Zalaegerszeg!A162</f>
        <v>17</v>
      </c>
      <c r="B242" s="205"/>
      <c r="C242" s="205" t="str">
        <f>Zalaegerszeg!C162</f>
        <v>Zalaegerszeg Bozsoki I.  átemelő</v>
      </c>
      <c r="D242" s="205" t="str">
        <f>Zalaegerszeg!D162</f>
        <v>URH kommunikáció átállás GPRS-re</v>
      </c>
      <c r="E242" s="205" t="str">
        <f>Zalaegerszeg!E162</f>
        <v>Az elektromos, irányítástechnikai  szerelvények és vezetékek, műszaki állapota miatt fennáll a meghibásodás veszélye</v>
      </c>
      <c r="F242" s="205" t="str">
        <f>Zalaegerszeg!F162</f>
        <v>A megfelelő minőségű kommunikáció, a folyamatos távfelügyelet biztosítása.</v>
      </c>
      <c r="G242" s="205" t="str">
        <f>Zalaegerszeg!G162</f>
        <v>Megfelelő biztonságú adatkommunikációs csatorna.</v>
      </c>
      <c r="H242" s="205"/>
      <c r="I242" s="182" t="str">
        <f>Zalaegerszeg!I162</f>
        <v>Zalaegerszeg</v>
      </c>
      <c r="J242" s="142">
        <f t="shared" si="21"/>
        <v>550</v>
      </c>
      <c r="K242" s="183"/>
      <c r="L242" s="210">
        <f>Zalaegerszeg!L162</f>
        <v>43922</v>
      </c>
      <c r="M242" s="210">
        <f>Zalaegerszeg!M162</f>
        <v>44196</v>
      </c>
      <c r="N242" s="183" t="str">
        <f>Zalaegerszeg!N162</f>
        <v>rövid</v>
      </c>
      <c r="O242" s="1">
        <f>Zalaegerszeg!O162</f>
        <v>550</v>
      </c>
      <c r="P242" s="2"/>
      <c r="Q242" s="2"/>
      <c r="R242" s="2"/>
      <c r="S242" s="2"/>
      <c r="T242" s="3"/>
      <c r="U242" s="3"/>
      <c r="V242" s="3"/>
      <c r="W242" s="3"/>
      <c r="X242" s="3"/>
      <c r="Y242" s="3"/>
      <c r="Z242" s="3"/>
      <c r="AA242" s="3"/>
      <c r="AB242" s="3"/>
      <c r="AC242" s="4"/>
    </row>
    <row r="243" spans="1:29" s="86" customFormat="1" ht="120" x14ac:dyDescent="0.25">
      <c r="A243" s="205">
        <f>Zalaegerszeg!A163</f>
        <v>18</v>
      </c>
      <c r="B243" s="205"/>
      <c r="C243" s="205" t="str">
        <f>Zalaegerszeg!C163</f>
        <v>Zalaegerszeg Bozsoki 2.  nyomásfokozó</v>
      </c>
      <c r="D243" s="205" t="str">
        <f>Zalaegerszeg!D163</f>
        <v>URH kommunikáció átállás GPRS-re</v>
      </c>
      <c r="E243" s="205" t="str">
        <f>Zalaegerszeg!E163</f>
        <v>Az elektromos, irányítástechnikai  szerelvények és vezetékek, műszaki állapota miatt fennáll a meghibásodás veszélye</v>
      </c>
      <c r="F243" s="205" t="str">
        <f>Zalaegerszeg!F163</f>
        <v>A megfelelő minőségű kommunikáció, a folyamatos távfelügyelet biztosítása.</v>
      </c>
      <c r="G243" s="205" t="str">
        <f>Zalaegerszeg!G163</f>
        <v>Megfelelő biztonságú adatkommunikációs csatorna.</v>
      </c>
      <c r="H243" s="205"/>
      <c r="I243" s="182" t="str">
        <f>Zalaegerszeg!I163</f>
        <v>Zalaegerszeg</v>
      </c>
      <c r="J243" s="142">
        <f t="shared" si="21"/>
        <v>550</v>
      </c>
      <c r="K243" s="183"/>
      <c r="L243" s="210">
        <f>Zalaegerszeg!L163</f>
        <v>43922</v>
      </c>
      <c r="M243" s="210">
        <f>Zalaegerszeg!M163</f>
        <v>44196</v>
      </c>
      <c r="N243" s="183" t="str">
        <f>Zalaegerszeg!N163</f>
        <v>rövid</v>
      </c>
      <c r="O243" s="1">
        <f>Zalaegerszeg!O163</f>
        <v>550</v>
      </c>
      <c r="P243" s="2"/>
      <c r="Q243" s="2"/>
      <c r="R243" s="2"/>
      <c r="S243" s="2"/>
      <c r="T243" s="3"/>
      <c r="U243" s="3"/>
      <c r="V243" s="3"/>
      <c r="W243" s="3"/>
      <c r="X243" s="3"/>
      <c r="Y243" s="3"/>
      <c r="Z243" s="3"/>
      <c r="AA243" s="3"/>
      <c r="AB243" s="3"/>
      <c r="AC243" s="4"/>
    </row>
    <row r="244" spans="1:29" s="86" customFormat="1" ht="120" x14ac:dyDescent="0.25">
      <c r="A244" s="205">
        <f>Babosdöbréte!A67</f>
        <v>39</v>
      </c>
      <c r="B244" s="205"/>
      <c r="C244" s="205" t="str">
        <f>Babosdöbréte!C67</f>
        <v>Babosdöbréte átemelő</v>
      </c>
      <c r="D244" s="205" t="str">
        <f>Babosdöbréte!D67</f>
        <v>URH kommunikáció átállás GPRS-re</v>
      </c>
      <c r="E244" s="205" t="str">
        <f>Babosdöbréte!E67</f>
        <v>Az elektromos, irányítástechnikai  szerelvények és vezetékek, műszaki állapota miatt fennáll a meghibásodás veszélye</v>
      </c>
      <c r="F244" s="205" t="str">
        <f>Babosdöbréte!F67</f>
        <v>A megfelelő minőségű kommunikáció, a folyamatos távfelügyelet biztosítása.</v>
      </c>
      <c r="G244" s="205" t="str">
        <f>Babosdöbréte!G67</f>
        <v>Megfelelő biztonságú adatkommunikációs csatorna.</v>
      </c>
      <c r="H244" s="205"/>
      <c r="I244" s="182" t="str">
        <f>Babosdöbréte!I67</f>
        <v>Babosdöbréte osztatlan közös</v>
      </c>
      <c r="J244" s="142">
        <f t="shared" si="21"/>
        <v>550</v>
      </c>
      <c r="K244" s="183"/>
      <c r="L244" s="210">
        <f>Babosdöbréte!L67</f>
        <v>43922</v>
      </c>
      <c r="M244" s="210">
        <f>Babosdöbréte!M67</f>
        <v>44196</v>
      </c>
      <c r="N244" s="183" t="str">
        <f>Babosdöbréte!N67</f>
        <v>rövid</v>
      </c>
      <c r="O244" s="1">
        <f>Babosdöbréte!O67+Böde!O64+Hottó!O64</f>
        <v>550</v>
      </c>
      <c r="P244" s="2"/>
      <c r="Q244" s="2"/>
      <c r="R244" s="2"/>
      <c r="S244" s="2"/>
      <c r="T244" s="3"/>
      <c r="U244" s="3"/>
      <c r="V244" s="3"/>
      <c r="W244" s="3"/>
      <c r="X244" s="3"/>
      <c r="Y244" s="3"/>
      <c r="Z244" s="3"/>
      <c r="AA244" s="3"/>
      <c r="AB244" s="3"/>
      <c r="AC244" s="4"/>
    </row>
    <row r="245" spans="1:29" s="86" customFormat="1" ht="120" x14ac:dyDescent="0.25">
      <c r="A245" s="205">
        <f>Hagyárosbörönd!A64</f>
        <v>46</v>
      </c>
      <c r="B245" s="205"/>
      <c r="C245" s="205" t="str">
        <f>Hagyárosbörönd!C64</f>
        <v>Hagyárosbörönd nyomásfokozó</v>
      </c>
      <c r="D245" s="205" t="str">
        <f>Hagyárosbörönd!D64</f>
        <v>polidom  villamos vezérlő szekrény védelem felújítás</v>
      </c>
      <c r="E245" s="205" t="str">
        <f>Hagyárosbörönd!E64</f>
        <v>Az elektromos, irányítástechnikai  szerelvények és vezetékek, műszaki állapota miatt fennáll a meghibásodás veszélye.</v>
      </c>
      <c r="F245" s="205" t="str">
        <f>Hagyárosbörönd!F64</f>
        <v>A szivattyú elektromos megtáplálása, a folyamatos távfelügyelet biztosítása.</v>
      </c>
      <c r="G245" s="205" t="str">
        <f>Hagyárosbörönd!G64</f>
        <v>A szivattyú elektromos paramétereihez illeszkedő erősáramú és vezérlőszekrény.</v>
      </c>
      <c r="H245" s="182"/>
      <c r="I245" s="182" t="str">
        <f>Hagyárosbörönd!I64</f>
        <v>Hagyárosbörönd</v>
      </c>
      <c r="J245" s="142">
        <f t="shared" si="21"/>
        <v>300</v>
      </c>
      <c r="K245" s="183"/>
      <c r="L245" s="210">
        <f>Hagyárosbörönd!L64</f>
        <v>43922</v>
      </c>
      <c r="M245" s="210">
        <f>Hagyárosbörönd!M64</f>
        <v>44196</v>
      </c>
      <c r="N245" s="209" t="str">
        <f>Hagyárosbörönd!N64</f>
        <v>rövid</v>
      </c>
      <c r="O245" s="1">
        <f>Hagyárosbörönd!O64</f>
        <v>300</v>
      </c>
      <c r="P245" s="2"/>
      <c r="Q245" s="2"/>
      <c r="R245" s="2"/>
      <c r="S245" s="2"/>
      <c r="T245" s="3"/>
      <c r="U245" s="3"/>
      <c r="V245" s="3"/>
      <c r="W245" s="3"/>
      <c r="X245" s="3"/>
      <c r="Y245" s="3"/>
      <c r="Z245" s="3"/>
      <c r="AA245" s="3"/>
      <c r="AB245" s="3"/>
      <c r="AC245" s="4"/>
    </row>
    <row r="246" spans="1:29" s="86" customFormat="1" ht="120" x14ac:dyDescent="0.25">
      <c r="A246" s="205">
        <f>Kiskutas!A65</f>
        <v>48</v>
      </c>
      <c r="B246" s="205"/>
      <c r="C246" s="205" t="str">
        <f>Kiskutas!C65</f>
        <v>Kiskutas átemelő</v>
      </c>
      <c r="D246" s="205" t="str">
        <f>Kiskutas!D65</f>
        <v>URH kommunikáció átállás GPRS-re</v>
      </c>
      <c r="E246" s="205" t="str">
        <f>Kiskutas!E65</f>
        <v>Az elektromos, irányítástechnikai  szerelvények és vezetékek, műszaki állapota miatt fennáll a meghibásodás veszélye</v>
      </c>
      <c r="F246" s="205" t="str">
        <f>Kiskutas!F65</f>
        <v>A szivattyú elektromos megtáplálása, a folyamatos távfelügyelet biztosítása.</v>
      </c>
      <c r="G246" s="205" t="str">
        <f>Kiskutas!G65</f>
        <v>A szivattyú elektromos paramétereihez illeszkedő erősáramú és vezérlőszekrény.</v>
      </c>
      <c r="H246" s="205"/>
      <c r="I246" s="182" t="str">
        <f>Kiskutas!I65</f>
        <v>Nagykutas osztatlan közös</v>
      </c>
      <c r="J246" s="142">
        <f t="shared" si="21"/>
        <v>550</v>
      </c>
      <c r="K246" s="183"/>
      <c r="L246" s="210">
        <f>Kiskutas!L65</f>
        <v>43922</v>
      </c>
      <c r="M246" s="210">
        <f>Kiskutas!M65</f>
        <v>44196</v>
      </c>
      <c r="N246" s="183" t="str">
        <f>Kiskutas!N65</f>
        <v>rövid</v>
      </c>
      <c r="O246" s="1">
        <f>Kiskutas!O65+Kispáli!O68+Nagykutas!O65+Nagypáli!O68</f>
        <v>550</v>
      </c>
      <c r="P246" s="2"/>
      <c r="Q246" s="2"/>
      <c r="R246" s="2"/>
      <c r="S246" s="2"/>
      <c r="T246" s="3"/>
      <c r="U246" s="3"/>
      <c r="V246" s="3"/>
      <c r="W246" s="3"/>
      <c r="X246" s="3"/>
      <c r="Y246" s="3"/>
      <c r="Z246" s="3"/>
      <c r="AA246" s="3"/>
      <c r="AB246" s="3"/>
      <c r="AC246" s="4"/>
    </row>
    <row r="247" spans="1:29" s="86" customFormat="1" ht="120" x14ac:dyDescent="0.25">
      <c r="A247" s="205">
        <f>Babosdöbréte!A68</f>
        <v>58</v>
      </c>
      <c r="B247" s="205"/>
      <c r="C247" s="205" t="str">
        <f>Babosdöbréte!C68</f>
        <v>Babosdöbréte Rám nyomásfokozó</v>
      </c>
      <c r="D247" s="205" t="str">
        <f>Babosdöbréte!D68</f>
        <v>villamos és irányítéstechnika felújítása</v>
      </c>
      <c r="E247" s="205" t="str">
        <f>Babosdöbréte!E68</f>
        <v>Az elektromos, irányítástechnikai  szerelvények és vezetékek, műszaki állapota miatt fennáll a meghibásodás veszélye.</v>
      </c>
      <c r="F247" s="205" t="str">
        <f>Babosdöbréte!F68</f>
        <v>A szivattyú elektromos megtáplálása, a folyamatos távfelügyelet biztosítása.</v>
      </c>
      <c r="G247" s="205" t="str">
        <f>Babosdöbréte!G68</f>
        <v>A szivattyú elektromos paramétereihez illeszkedő erősáramú és vezérlőszekrény.</v>
      </c>
      <c r="H247" s="205"/>
      <c r="I247" s="182" t="str">
        <f>Babosdöbréte!I68</f>
        <v>Babosdöbréte</v>
      </c>
      <c r="J247" s="142">
        <f t="shared" si="21"/>
        <v>728</v>
      </c>
      <c r="K247" s="183"/>
      <c r="L247" s="210">
        <f>Babosdöbréte!L68</f>
        <v>44287</v>
      </c>
      <c r="M247" s="210">
        <f>Babosdöbréte!M68</f>
        <v>44561</v>
      </c>
      <c r="N247" s="183" t="str">
        <f>Babosdöbréte!N68</f>
        <v>közép</v>
      </c>
      <c r="O247" s="1"/>
      <c r="P247" s="2">
        <f>Babosdöbréte!P68</f>
        <v>728</v>
      </c>
      <c r="Q247" s="2"/>
      <c r="R247" s="2"/>
      <c r="S247" s="2"/>
      <c r="T247" s="3"/>
      <c r="U247" s="3"/>
      <c r="V247" s="3"/>
      <c r="W247" s="3"/>
      <c r="X247" s="3"/>
      <c r="Y247" s="3"/>
      <c r="Z247" s="3"/>
      <c r="AA247" s="3"/>
      <c r="AB247" s="3"/>
      <c r="AC247" s="4"/>
    </row>
    <row r="248" spans="1:29" s="86" customFormat="1" ht="120" x14ac:dyDescent="0.25">
      <c r="A248" s="205">
        <f>Nagykutas!A66</f>
        <v>123</v>
      </c>
      <c r="B248" s="205"/>
      <c r="C248" s="205" t="str">
        <f>Nagykutas!C66</f>
        <v>Nagykutas átemelő</v>
      </c>
      <c r="D248" s="205" t="str">
        <f>Nagykutas!D66</f>
        <v>villamos és irányítástechnika felújítása</v>
      </c>
      <c r="E248" s="205" t="str">
        <f>Nagykutas!E66</f>
        <v>Az elektromos, irányítástechnikai  szerelvények és vezetékek, műszaki állapota miatt fennáll a meghibásodás veszélye.</v>
      </c>
      <c r="F248" s="205" t="str">
        <f>Nagykutas!F66</f>
        <v>A szivattyú elektromos megtáplálása, a folyamatos távfelügyelet biztosítása.</v>
      </c>
      <c r="G248" s="205" t="str">
        <f>Nagykutas!G66</f>
        <v>A szivattyú elektromos paramétereihez illeszkedő erősáramú és vezérlőszekrény.</v>
      </c>
      <c r="H248" s="205"/>
      <c r="I248" s="182" t="str">
        <f>Nagykutas!I66</f>
        <v>Nagykutas osztatlan közös</v>
      </c>
      <c r="J248" s="142">
        <f t="shared" si="21"/>
        <v>3000</v>
      </c>
      <c r="K248" s="183"/>
      <c r="L248" s="210">
        <f>Nagykutas!L66</f>
        <v>46388</v>
      </c>
      <c r="M248" s="210">
        <f>Nagykutas!M66</f>
        <v>46752</v>
      </c>
      <c r="N248" s="183" t="str">
        <f>Nagykutas!N66</f>
        <v>hosszú</v>
      </c>
      <c r="O248" s="1"/>
      <c r="P248" s="2"/>
      <c r="Q248" s="2"/>
      <c r="R248" s="2"/>
      <c r="S248" s="2"/>
      <c r="T248" s="3"/>
      <c r="U248" s="3"/>
      <c r="V248" s="3">
        <f>Kiskutas!V66+Kispáli!V69+Nagykutas!V66+Nagypáli!V69</f>
        <v>3000</v>
      </c>
      <c r="W248" s="3"/>
      <c r="X248" s="3"/>
      <c r="Y248" s="3"/>
      <c r="Z248" s="3"/>
      <c r="AA248" s="3"/>
      <c r="AB248" s="3"/>
      <c r="AC248" s="4"/>
    </row>
    <row r="249" spans="1:29" ht="15.75" thickBot="1" x14ac:dyDescent="0.3">
      <c r="A249" s="163"/>
      <c r="B249" s="152"/>
      <c r="C249" s="60"/>
      <c r="D249" s="60"/>
      <c r="E249" s="60"/>
      <c r="F249" s="60"/>
      <c r="G249" s="60"/>
      <c r="H249" s="65"/>
      <c r="I249" s="182"/>
      <c r="J249" s="182"/>
      <c r="K249" s="65"/>
      <c r="L249" s="66"/>
      <c r="M249" s="66"/>
      <c r="N249" s="107"/>
      <c r="O249" s="1"/>
      <c r="P249" s="2"/>
      <c r="Q249" s="34"/>
      <c r="R249" s="34"/>
      <c r="S249" s="2"/>
      <c r="T249" s="3"/>
      <c r="U249" s="3"/>
      <c r="V249" s="3"/>
      <c r="W249" s="3"/>
      <c r="X249" s="3"/>
      <c r="Y249" s="3"/>
      <c r="Z249" s="3"/>
      <c r="AA249" s="3"/>
      <c r="AB249" s="3"/>
      <c r="AC249" s="20"/>
    </row>
    <row r="250" spans="1:29" s="155" customFormat="1" ht="15.75" thickBot="1" x14ac:dyDescent="0.3">
      <c r="A250" s="153"/>
      <c r="B250" s="100" t="s">
        <v>0</v>
      </c>
      <c r="C250" s="100"/>
      <c r="D250" s="100"/>
      <c r="E250" s="100"/>
      <c r="F250" s="100"/>
      <c r="G250" s="100"/>
      <c r="H250" s="100"/>
      <c r="I250" s="186"/>
      <c r="J250" s="186">
        <f>SUM(J122:J249)</f>
        <v>6919486</v>
      </c>
      <c r="K250" s="100">
        <f>SUM(C254:C257)</f>
        <v>255499</v>
      </c>
      <c r="L250" s="100"/>
      <c r="M250" s="100"/>
      <c r="N250" s="154"/>
      <c r="O250" s="13">
        <f t="shared" ref="O250:AC250" si="22">SUM(O12:O249)</f>
        <v>255210.85</v>
      </c>
      <c r="P250" s="14">
        <f t="shared" si="22"/>
        <v>660516.85</v>
      </c>
      <c r="Q250" s="41">
        <f t="shared" si="22"/>
        <v>395837.85</v>
      </c>
      <c r="R250" s="41">
        <f t="shared" si="22"/>
        <v>500380.85</v>
      </c>
      <c r="S250" s="41">
        <f t="shared" si="22"/>
        <v>462004.85</v>
      </c>
      <c r="T250" s="15">
        <f t="shared" si="22"/>
        <v>569622.85</v>
      </c>
      <c r="U250" s="15">
        <f t="shared" si="22"/>
        <v>572442.85</v>
      </c>
      <c r="V250" s="15">
        <f t="shared" si="22"/>
        <v>567712.85</v>
      </c>
      <c r="W250" s="15">
        <f t="shared" si="22"/>
        <v>580322.85</v>
      </c>
      <c r="X250" s="15">
        <f t="shared" si="22"/>
        <v>545485.85</v>
      </c>
      <c r="Y250" s="15">
        <f t="shared" si="22"/>
        <v>544454.85</v>
      </c>
      <c r="Z250" s="15">
        <f t="shared" si="22"/>
        <v>523059.85</v>
      </c>
      <c r="AA250" s="15">
        <f t="shared" si="22"/>
        <v>522442.85</v>
      </c>
      <c r="AB250" s="15">
        <f t="shared" si="22"/>
        <v>528342.85</v>
      </c>
      <c r="AC250" s="16">
        <f t="shared" si="22"/>
        <v>522342.85</v>
      </c>
    </row>
    <row r="251" spans="1:29" ht="15.75" x14ac:dyDescent="0.25">
      <c r="K251" s="156" t="s">
        <v>225</v>
      </c>
    </row>
    <row r="252" spans="1:29" s="57" customFormat="1" ht="15.75" x14ac:dyDescent="0.25">
      <c r="K252" s="158"/>
      <c r="Q252" s="159"/>
      <c r="R252" s="159"/>
    </row>
    <row r="253" spans="1:29" s="57" customFormat="1" ht="60" x14ac:dyDescent="0.25">
      <c r="A253" s="5"/>
      <c r="B253" s="6" t="s">
        <v>267</v>
      </c>
      <c r="C253" s="6" t="s">
        <v>34</v>
      </c>
      <c r="D253" s="6" t="s">
        <v>268</v>
      </c>
      <c r="K253" s="158"/>
      <c r="Q253" s="159"/>
      <c r="R253" s="159"/>
    </row>
    <row r="254" spans="1:29" s="57" customFormat="1" ht="15.75" x14ac:dyDescent="0.25">
      <c r="A254" s="212" t="s">
        <v>35</v>
      </c>
      <c r="B254" s="295">
        <f>SUM(O250)</f>
        <v>255210.85</v>
      </c>
      <c r="C254" s="239">
        <f>Babosdöbréte!C74+Bagod!C74+Becsvölgye!C70+Bocfölde!C68+Boncodfölde!C68+Böde!C70+Csatár!C68+Csonkahegyhát!C67+Dobronhegy!C68+Hagyárosbörönd!C70+Hottó!C70+Kávás!C70+Kiskutas!C72+Kispáli!C75+Kustánszeg!C70+Milejszeg!C69+Nagykutas!C72+Nagypáli!C75+Németfalu!C67+Pálfiszeg!C67+Sárhida!C71+Teskánd!C71+Zalaboldogfa!C71+Zalaegerszeg!C169+Zalaszentgyörgy!C72</f>
        <v>144421</v>
      </c>
      <c r="D254" s="228" t="s">
        <v>226</v>
      </c>
      <c r="K254" s="158"/>
      <c r="Q254" s="159"/>
      <c r="R254" s="159"/>
    </row>
    <row r="255" spans="1:29" s="57" customFormat="1" ht="15.75" x14ac:dyDescent="0.25">
      <c r="A255" s="212" t="s">
        <v>35</v>
      </c>
      <c r="B255" s="297"/>
      <c r="C255" s="239">
        <f>Zalaegerszeg!C170</f>
        <v>41633</v>
      </c>
      <c r="D255" s="228" t="s">
        <v>229</v>
      </c>
      <c r="K255" s="158"/>
    </row>
    <row r="256" spans="1:29" s="57" customFormat="1" ht="15.75" x14ac:dyDescent="0.25">
      <c r="A256" s="212" t="s">
        <v>35</v>
      </c>
      <c r="B256" s="297"/>
      <c r="C256" s="239">
        <f>Sárhida!C72</f>
        <v>12020</v>
      </c>
      <c r="D256" s="228" t="s">
        <v>271</v>
      </c>
      <c r="K256" s="158"/>
    </row>
    <row r="257" spans="1:18" s="57" customFormat="1" ht="15.75" x14ac:dyDescent="0.25">
      <c r="A257" s="212" t="s">
        <v>35</v>
      </c>
      <c r="B257" s="296"/>
      <c r="C257" s="239">
        <f>Zalaegerszeg!C171</f>
        <v>57425</v>
      </c>
      <c r="D257" s="228" t="s">
        <v>281</v>
      </c>
      <c r="K257" s="158"/>
    </row>
    <row r="258" spans="1:18" s="57" customFormat="1" ht="15.75" x14ac:dyDescent="0.25">
      <c r="A258" s="212" t="s">
        <v>36</v>
      </c>
      <c r="B258" s="239">
        <f>SUM(P250:S250)</f>
        <v>2018740.4</v>
      </c>
      <c r="C258" s="239">
        <f>Babosdöbréte!C75+Bocfölde!C69+Böde!C71+Csatár!C69+Hottó!C71+Kiskutas!C73+Nagykutas!C73+Sárhida!C73+Teskánd!C72+Zalaegerszeg!C172</f>
        <v>503156</v>
      </c>
      <c r="D258" s="228" t="s">
        <v>227</v>
      </c>
      <c r="K258" s="158"/>
      <c r="Q258" s="159"/>
      <c r="R258" s="159"/>
    </row>
    <row r="259" spans="1:18" s="57" customFormat="1" ht="15.75" thickBot="1" x14ac:dyDescent="0.3">
      <c r="A259" s="9" t="s">
        <v>37</v>
      </c>
      <c r="B259" s="10">
        <f>SUM(T250:AC250)</f>
        <v>5476230.4999999991</v>
      </c>
      <c r="C259" s="10">
        <f>Babosdöbréte!C76+Bocfölde!C70+Böde!C72+Csatár!C70+Hottó!C72+Kiskutas!C74+Nagykutas!C74+Sárhida!C74+Teskánd!C73+Zalaegerszeg!C173</f>
        <v>1257890</v>
      </c>
      <c r="D259" s="229" t="s">
        <v>228</v>
      </c>
      <c r="Q259" s="159"/>
      <c r="R259" s="159"/>
    </row>
    <row r="260" spans="1:18" s="57" customFormat="1" x14ac:dyDescent="0.25">
      <c r="A260" s="11"/>
      <c r="B260" s="12"/>
      <c r="C260" s="12"/>
      <c r="Q260" s="159"/>
      <c r="R260" s="159"/>
    </row>
    <row r="263" spans="1:18" x14ac:dyDescent="0.25">
      <c r="B263" s="160"/>
    </row>
    <row r="264" spans="1:18" x14ac:dyDescent="0.25">
      <c r="B264" s="161"/>
    </row>
    <row r="265" spans="1:18" x14ac:dyDescent="0.25">
      <c r="B265" s="161"/>
    </row>
    <row r="266" spans="1:18" x14ac:dyDescent="0.25">
      <c r="B266" s="161"/>
    </row>
    <row r="267" spans="1:18" x14ac:dyDescent="0.25">
      <c r="B267" s="161"/>
    </row>
    <row r="269" spans="1:18" x14ac:dyDescent="0.25">
      <c r="B269" s="162"/>
    </row>
    <row r="277" spans="2:2" x14ac:dyDescent="0.25">
      <c r="B277" s="162"/>
    </row>
  </sheetData>
  <mergeCells count="64">
    <mergeCell ref="Z10:Z11"/>
    <mergeCell ref="V10:V11"/>
    <mergeCell ref="Q10:Q11"/>
    <mergeCell ref="R10:R11"/>
    <mergeCell ref="S10:S11"/>
    <mergeCell ref="T10:T11"/>
    <mergeCell ref="U10:U11"/>
    <mergeCell ref="W10:W11"/>
    <mergeCell ref="X10:X11"/>
    <mergeCell ref="Y10:Y11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R7:AC7"/>
    <mergeCell ref="A9:A11"/>
    <mergeCell ref="O9:AC9"/>
    <mergeCell ref="E10:E11"/>
    <mergeCell ref="AC10:AC11"/>
    <mergeCell ref="AA10:AA11"/>
    <mergeCell ref="P10:P11"/>
    <mergeCell ref="E9:G9"/>
    <mergeCell ref="H9:H11"/>
    <mergeCell ref="I9:I11"/>
    <mergeCell ref="A4:J4"/>
    <mergeCell ref="K4:Q4"/>
    <mergeCell ref="R4:AC4"/>
    <mergeCell ref="A5:J5"/>
    <mergeCell ref="K5:Q5"/>
    <mergeCell ref="R5:AC5"/>
    <mergeCell ref="O10:O11"/>
    <mergeCell ref="A97:C97"/>
    <mergeCell ref="A120:C120"/>
    <mergeCell ref="F10:F11"/>
    <mergeCell ref="G10:G11"/>
    <mergeCell ref="J10:J11"/>
    <mergeCell ref="L10:L11"/>
    <mergeCell ref="M10:M11"/>
    <mergeCell ref="A66:A67"/>
    <mergeCell ref="A68:A69"/>
    <mergeCell ref="A70:A71"/>
    <mergeCell ref="A72:A73"/>
    <mergeCell ref="A74:A75"/>
    <mergeCell ref="A56:A57"/>
    <mergeCell ref="K9:K11"/>
    <mergeCell ref="A62:A63"/>
    <mergeCell ref="B254:B257"/>
    <mergeCell ref="A76:A77"/>
    <mergeCell ref="A155:A156"/>
    <mergeCell ref="A8:C8"/>
    <mergeCell ref="N10:N11"/>
    <mergeCell ref="A64:A65"/>
    <mergeCell ref="A58:A59"/>
    <mergeCell ref="A60:A61"/>
    <mergeCell ref="B9:D10"/>
    <mergeCell ref="L9:M9"/>
    <mergeCell ref="A129:A1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2020-02-21T13:04:27Z</dcterms:modified>
  <cp:category>települések</cp:category>
</cp:coreProperties>
</file>